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open" sheetId="5" r:id="rId1"/>
    <sheet name="senior" sheetId="1" r:id="rId2"/>
    <sheet name="youth" sheetId="2" r:id="rId3"/>
    <sheet name="women" sheetId="4" r:id="rId4"/>
    <sheet name="waves" sheetId="6" r:id="rId5"/>
  </sheets>
  <definedNames>
    <definedName name="_xlnm._FilterDatabase" localSheetId="0" hidden="1">open!$A$1:$R$79</definedName>
    <definedName name="_xlnm._FilterDatabase" localSheetId="1" hidden="1">senior!$A$1:$R$85</definedName>
    <definedName name="_xlnm._FilterDatabase" localSheetId="3" hidden="1">women!$A$1:$R$46</definedName>
    <definedName name="_xlnm._FilterDatabase" localSheetId="2" hidden="1">youth!$A$1:$R$64</definedName>
  </definedNames>
  <calcPr calcId="125725"/>
</workbook>
</file>

<file path=xl/calcChain.xml><?xml version="1.0" encoding="utf-8"?>
<calcChain xmlns="http://schemas.openxmlformats.org/spreadsheetml/2006/main">
  <c r="M4" i="6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M27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O3"/>
  <c r="N3"/>
  <c r="M3"/>
  <c r="AE8"/>
  <c r="AE20"/>
  <c r="AE28"/>
  <c r="AE7"/>
  <c r="AE19"/>
  <c r="AE27"/>
  <c r="AE33"/>
  <c r="AE11"/>
  <c r="AE3"/>
  <c r="AE15"/>
  <c r="AE25"/>
  <c r="AE32"/>
  <c r="AE13"/>
  <c r="AE9"/>
  <c r="AE21"/>
  <c r="AE29"/>
  <c r="AE4"/>
  <c r="AE16"/>
  <c r="AE23"/>
  <c r="AE30"/>
  <c r="AE34"/>
  <c r="AE6"/>
  <c r="AE18"/>
  <c r="AE26"/>
  <c r="AE10"/>
  <c r="AE22"/>
  <c r="AE12"/>
  <c r="AE5"/>
  <c r="AE17"/>
  <c r="AE24"/>
  <c r="AE31"/>
  <c r="AE35"/>
  <c r="AE14"/>
  <c r="Q14"/>
  <c r="T14" s="1"/>
  <c r="Q8"/>
  <c r="U8" s="1"/>
  <c r="Q20"/>
  <c r="R20" s="1"/>
  <c r="Q28"/>
  <c r="U28" s="1"/>
  <c r="Q7"/>
  <c r="U7" s="1"/>
  <c r="Q19"/>
  <c r="U19" s="1"/>
  <c r="Q27"/>
  <c r="R27" s="1"/>
  <c r="Q33"/>
  <c r="R33" s="1"/>
  <c r="Q11"/>
  <c r="U11" s="1"/>
  <c r="Q3"/>
  <c r="U3" s="1"/>
  <c r="Q15"/>
  <c r="R15" s="1"/>
  <c r="Q25"/>
  <c r="U25" s="1"/>
  <c r="Q32"/>
  <c r="U32" s="1"/>
  <c r="Q13"/>
  <c r="U13" s="1"/>
  <c r="Q9"/>
  <c r="R9" s="1"/>
  <c r="Q21"/>
  <c r="R21" s="1"/>
  <c r="Q29"/>
  <c r="U29" s="1"/>
  <c r="Q4"/>
  <c r="U4" s="1"/>
  <c r="Q16"/>
  <c r="R16" s="1"/>
  <c r="Q23"/>
  <c r="U23" s="1"/>
  <c r="Q30"/>
  <c r="U30" s="1"/>
  <c r="Q34"/>
  <c r="U34" s="1"/>
  <c r="Q6"/>
  <c r="R6" s="1"/>
  <c r="Q18"/>
  <c r="R18" s="1"/>
  <c r="Q26"/>
  <c r="U26" s="1"/>
  <c r="Q10"/>
  <c r="U10" s="1"/>
  <c r="Q22"/>
  <c r="R22" s="1"/>
  <c r="Q12"/>
  <c r="U12" s="1"/>
  <c r="Q5"/>
  <c r="U5" s="1"/>
  <c r="Q17"/>
  <c r="U17" s="1"/>
  <c r="Q24"/>
  <c r="R24" s="1"/>
  <c r="Q31"/>
  <c r="R31" s="1"/>
  <c r="Q35"/>
  <c r="U35" s="1"/>
  <c r="C8"/>
  <c r="G8" s="1"/>
  <c r="J8"/>
  <c r="L8" s="1"/>
  <c r="X8"/>
  <c r="Z8" s="1"/>
  <c r="C20"/>
  <c r="G20" s="1"/>
  <c r="J20"/>
  <c r="L20" s="1"/>
  <c r="U20"/>
  <c r="X20"/>
  <c r="Z20" s="1"/>
  <c r="C28"/>
  <c r="G28" s="1"/>
  <c r="J28"/>
  <c r="L28" s="1"/>
  <c r="X28"/>
  <c r="Z28" s="1"/>
  <c r="C7"/>
  <c r="G7" s="1"/>
  <c r="J7"/>
  <c r="L7" s="1"/>
  <c r="X7"/>
  <c r="Z7" s="1"/>
  <c r="C19"/>
  <c r="G19" s="1"/>
  <c r="J19"/>
  <c r="L19" s="1"/>
  <c r="X19"/>
  <c r="Z19" s="1"/>
  <c r="C27"/>
  <c r="G27" s="1"/>
  <c r="J27"/>
  <c r="L27" s="1"/>
  <c r="X27"/>
  <c r="Z27" s="1"/>
  <c r="C33"/>
  <c r="G33" s="1"/>
  <c r="J33"/>
  <c r="L33" s="1"/>
  <c r="X33"/>
  <c r="Z33" s="1"/>
  <c r="C11"/>
  <c r="G11" s="1"/>
  <c r="J11"/>
  <c r="L11" s="1"/>
  <c r="X11"/>
  <c r="Z11" s="1"/>
  <c r="C3"/>
  <c r="G3" s="1"/>
  <c r="J3"/>
  <c r="L3" s="1"/>
  <c r="X3"/>
  <c r="Z3" s="1"/>
  <c r="C15"/>
  <c r="G15" s="1"/>
  <c r="J15"/>
  <c r="L15" s="1"/>
  <c r="X15"/>
  <c r="Z15" s="1"/>
  <c r="C25"/>
  <c r="G25" s="1"/>
  <c r="J25"/>
  <c r="L25" s="1"/>
  <c r="X25"/>
  <c r="Z25" s="1"/>
  <c r="C32"/>
  <c r="G32" s="1"/>
  <c r="J32"/>
  <c r="L32" s="1"/>
  <c r="X32"/>
  <c r="Z32" s="1"/>
  <c r="C13"/>
  <c r="G13" s="1"/>
  <c r="J13"/>
  <c r="L13" s="1"/>
  <c r="X13"/>
  <c r="Z13" s="1"/>
  <c r="C9"/>
  <c r="G9" s="1"/>
  <c r="J9"/>
  <c r="L9" s="1"/>
  <c r="X9"/>
  <c r="Z9" s="1"/>
  <c r="C21"/>
  <c r="G21" s="1"/>
  <c r="J21"/>
  <c r="L21" s="1"/>
  <c r="X21"/>
  <c r="Z21" s="1"/>
  <c r="C29"/>
  <c r="G29" s="1"/>
  <c r="J29"/>
  <c r="L29" s="1"/>
  <c r="X29"/>
  <c r="Z29" s="1"/>
  <c r="C4"/>
  <c r="G4" s="1"/>
  <c r="J4"/>
  <c r="L4" s="1"/>
  <c r="X4"/>
  <c r="Z4" s="1"/>
  <c r="C16"/>
  <c r="G16" s="1"/>
  <c r="J16"/>
  <c r="L16" s="1"/>
  <c r="X16"/>
  <c r="Z16" s="1"/>
  <c r="C23"/>
  <c r="G23" s="1"/>
  <c r="J23"/>
  <c r="L23" s="1"/>
  <c r="X23"/>
  <c r="Z23" s="1"/>
  <c r="C30"/>
  <c r="G30" s="1"/>
  <c r="J30"/>
  <c r="L30" s="1"/>
  <c r="X30"/>
  <c r="Z30" s="1"/>
  <c r="C34"/>
  <c r="G34" s="1"/>
  <c r="J34"/>
  <c r="L34" s="1"/>
  <c r="X34"/>
  <c r="Z34" s="1"/>
  <c r="C6"/>
  <c r="G6" s="1"/>
  <c r="J6"/>
  <c r="L6" s="1"/>
  <c r="X6"/>
  <c r="Z6" s="1"/>
  <c r="C18"/>
  <c r="G18" s="1"/>
  <c r="J18"/>
  <c r="L18" s="1"/>
  <c r="X18"/>
  <c r="Z18" s="1"/>
  <c r="C26"/>
  <c r="G26" s="1"/>
  <c r="J26"/>
  <c r="L26" s="1"/>
  <c r="X26"/>
  <c r="Z26" s="1"/>
  <c r="C10"/>
  <c r="G10" s="1"/>
  <c r="J10"/>
  <c r="L10" s="1"/>
  <c r="X10"/>
  <c r="Z10" s="1"/>
  <c r="C22"/>
  <c r="G22" s="1"/>
  <c r="J22"/>
  <c r="L22" s="1"/>
  <c r="X22"/>
  <c r="Z22" s="1"/>
  <c r="C12"/>
  <c r="G12" s="1"/>
  <c r="J12"/>
  <c r="L12" s="1"/>
  <c r="X12"/>
  <c r="Z12" s="1"/>
  <c r="C5"/>
  <c r="G5" s="1"/>
  <c r="J5"/>
  <c r="L5" s="1"/>
  <c r="X5"/>
  <c r="Z5" s="1"/>
  <c r="C17"/>
  <c r="G17" s="1"/>
  <c r="J17"/>
  <c r="L17" s="1"/>
  <c r="X17"/>
  <c r="Z17" s="1"/>
  <c r="C24"/>
  <c r="G24" s="1"/>
  <c r="J24"/>
  <c r="L24" s="1"/>
  <c r="X24"/>
  <c r="Z24" s="1"/>
  <c r="C31"/>
  <c r="G31" s="1"/>
  <c r="J31"/>
  <c r="L31" s="1"/>
  <c r="X31"/>
  <c r="Z31" s="1"/>
  <c r="C35"/>
  <c r="G35" s="1"/>
  <c r="J35"/>
  <c r="L35" s="1"/>
  <c r="X35"/>
  <c r="Z35" s="1"/>
  <c r="X14"/>
  <c r="AD14" s="1"/>
  <c r="J14"/>
  <c r="P14" s="1"/>
  <c r="C14"/>
  <c r="H14" s="1"/>
  <c r="R77" i="5"/>
  <c r="Q77"/>
  <c r="O77"/>
  <c r="N77"/>
  <c r="M77"/>
  <c r="L77"/>
  <c r="R74"/>
  <c r="Q74"/>
  <c r="O74"/>
  <c r="N74"/>
  <c r="M74"/>
  <c r="L74"/>
  <c r="R71"/>
  <c r="Q71"/>
  <c r="O71"/>
  <c r="N71"/>
  <c r="M71"/>
  <c r="L71"/>
  <c r="R68"/>
  <c r="Q68"/>
  <c r="O68"/>
  <c r="N68"/>
  <c r="M68"/>
  <c r="L68"/>
  <c r="R65"/>
  <c r="Q65"/>
  <c r="O65"/>
  <c r="N65"/>
  <c r="M65"/>
  <c r="L65"/>
  <c r="R62"/>
  <c r="Q62"/>
  <c r="O62"/>
  <c r="N62"/>
  <c r="M62"/>
  <c r="L62"/>
  <c r="R59"/>
  <c r="Q59"/>
  <c r="O59"/>
  <c r="N59"/>
  <c r="M59"/>
  <c r="L59"/>
  <c r="R56"/>
  <c r="Q56"/>
  <c r="O56"/>
  <c r="N56"/>
  <c r="M56"/>
  <c r="L56"/>
  <c r="R53"/>
  <c r="Q53"/>
  <c r="O53"/>
  <c r="N53"/>
  <c r="M53"/>
  <c r="L53"/>
  <c r="R50"/>
  <c r="Q50"/>
  <c r="O50"/>
  <c r="N50"/>
  <c r="M50"/>
  <c r="L50"/>
  <c r="R47"/>
  <c r="Q47"/>
  <c r="O47"/>
  <c r="N47"/>
  <c r="M47"/>
  <c r="L47"/>
  <c r="R44"/>
  <c r="Q44"/>
  <c r="O44"/>
  <c r="N44"/>
  <c r="M44"/>
  <c r="L44"/>
  <c r="R41"/>
  <c r="Q41"/>
  <c r="O41"/>
  <c r="N41"/>
  <c r="M41"/>
  <c r="L41"/>
  <c r="R38"/>
  <c r="Q38"/>
  <c r="O38"/>
  <c r="N38"/>
  <c r="M38"/>
  <c r="L38"/>
  <c r="R35"/>
  <c r="Q35"/>
  <c r="O35"/>
  <c r="N35"/>
  <c r="M35"/>
  <c r="L35"/>
  <c r="R32"/>
  <c r="Q32"/>
  <c r="O32"/>
  <c r="N32"/>
  <c r="M32"/>
  <c r="L32"/>
  <c r="R29"/>
  <c r="Q29"/>
  <c r="O29"/>
  <c r="N29"/>
  <c r="M29"/>
  <c r="L29"/>
  <c r="R26"/>
  <c r="Q26"/>
  <c r="O26"/>
  <c r="N26"/>
  <c r="M26"/>
  <c r="L26"/>
  <c r="R23"/>
  <c r="Q23"/>
  <c r="O23"/>
  <c r="N23"/>
  <c r="M23"/>
  <c r="L23"/>
  <c r="R20"/>
  <c r="Q20"/>
  <c r="O20"/>
  <c r="N20"/>
  <c r="M20"/>
  <c r="L20"/>
  <c r="R17"/>
  <c r="Q17"/>
  <c r="O17"/>
  <c r="N17"/>
  <c r="M17"/>
  <c r="L17"/>
  <c r="R14"/>
  <c r="Q14"/>
  <c r="O14"/>
  <c r="N14"/>
  <c r="M14"/>
  <c r="L14"/>
  <c r="R11"/>
  <c r="Q11"/>
  <c r="O11"/>
  <c r="N11"/>
  <c r="M11"/>
  <c r="L11"/>
  <c r="R8"/>
  <c r="Q8"/>
  <c r="O8"/>
  <c r="N8"/>
  <c r="M8"/>
  <c r="L8"/>
  <c r="R5"/>
  <c r="Q5"/>
  <c r="O5"/>
  <c r="N5"/>
  <c r="M5"/>
  <c r="L5"/>
  <c r="R44" i="4"/>
  <c r="Q44"/>
  <c r="O44"/>
  <c r="N44"/>
  <c r="M44"/>
  <c r="L44"/>
  <c r="R41"/>
  <c r="Q41"/>
  <c r="O41"/>
  <c r="N41"/>
  <c r="M41"/>
  <c r="L41"/>
  <c r="R38"/>
  <c r="Q38"/>
  <c r="O38"/>
  <c r="N38"/>
  <c r="M38"/>
  <c r="L38"/>
  <c r="R35"/>
  <c r="Q35"/>
  <c r="O35"/>
  <c r="N35"/>
  <c r="M35"/>
  <c r="L35"/>
  <c r="R32"/>
  <c r="Q32"/>
  <c r="O32"/>
  <c r="N32"/>
  <c r="M32"/>
  <c r="L32"/>
  <c r="R29"/>
  <c r="Q29"/>
  <c r="O29"/>
  <c r="N29"/>
  <c r="M29"/>
  <c r="L29"/>
  <c r="R26"/>
  <c r="Q26"/>
  <c r="O26"/>
  <c r="N26"/>
  <c r="M26"/>
  <c r="L26"/>
  <c r="R23"/>
  <c r="Q23"/>
  <c r="O23"/>
  <c r="N23"/>
  <c r="M23"/>
  <c r="L23"/>
  <c r="R20"/>
  <c r="Q20"/>
  <c r="O20"/>
  <c r="N20"/>
  <c r="M20"/>
  <c r="L20"/>
  <c r="R17"/>
  <c r="Q17"/>
  <c r="O17"/>
  <c r="N17"/>
  <c r="M17"/>
  <c r="L17"/>
  <c r="R14"/>
  <c r="Q14"/>
  <c r="O14"/>
  <c r="N14"/>
  <c r="M14"/>
  <c r="L14"/>
  <c r="R11"/>
  <c r="Q11"/>
  <c r="O11"/>
  <c r="N11"/>
  <c r="M11"/>
  <c r="L11"/>
  <c r="R8"/>
  <c r="Q8"/>
  <c r="O8"/>
  <c r="N8"/>
  <c r="M8"/>
  <c r="L8"/>
  <c r="R5"/>
  <c r="Q5"/>
  <c r="O5"/>
  <c r="N5"/>
  <c r="M5"/>
  <c r="L5"/>
  <c r="R56" i="2"/>
  <c r="Q56"/>
  <c r="O56"/>
  <c r="N56"/>
  <c r="M56"/>
  <c r="L56"/>
  <c r="R53"/>
  <c r="Q53"/>
  <c r="O53"/>
  <c r="N53"/>
  <c r="M53"/>
  <c r="L53"/>
  <c r="R50"/>
  <c r="Q50"/>
  <c r="O50"/>
  <c r="N50"/>
  <c r="M50"/>
  <c r="L50"/>
  <c r="R47"/>
  <c r="Q47"/>
  <c r="O47"/>
  <c r="N47"/>
  <c r="M47"/>
  <c r="L47"/>
  <c r="R44"/>
  <c r="Q44"/>
  <c r="O44"/>
  <c r="N44"/>
  <c r="M44"/>
  <c r="L44"/>
  <c r="R41"/>
  <c r="Q41"/>
  <c r="O41"/>
  <c r="N41"/>
  <c r="M41"/>
  <c r="L41"/>
  <c r="R38"/>
  <c r="Q38"/>
  <c r="O38"/>
  <c r="N38"/>
  <c r="M38"/>
  <c r="L38"/>
  <c r="R35"/>
  <c r="Q35"/>
  <c r="O35"/>
  <c r="N35"/>
  <c r="M35"/>
  <c r="L35"/>
  <c r="R32"/>
  <c r="Q32"/>
  <c r="O32"/>
  <c r="N32"/>
  <c r="M32"/>
  <c r="L32"/>
  <c r="R29"/>
  <c r="Q29"/>
  <c r="O29"/>
  <c r="N29"/>
  <c r="M29"/>
  <c r="L29"/>
  <c r="R26"/>
  <c r="Q26"/>
  <c r="O26"/>
  <c r="N26"/>
  <c r="M26"/>
  <c r="L26"/>
  <c r="R23"/>
  <c r="Q23"/>
  <c r="O23"/>
  <c r="N23"/>
  <c r="M23"/>
  <c r="L23"/>
  <c r="R20"/>
  <c r="Q20"/>
  <c r="O20"/>
  <c r="N20"/>
  <c r="M20"/>
  <c r="L20"/>
  <c r="R17"/>
  <c r="O17"/>
  <c r="N17"/>
  <c r="M17"/>
  <c r="L17"/>
  <c r="R14"/>
  <c r="Q14"/>
  <c r="O14"/>
  <c r="N14"/>
  <c r="M14"/>
  <c r="L14"/>
  <c r="R11"/>
  <c r="Q11"/>
  <c r="O11"/>
  <c r="N11"/>
  <c r="M11"/>
  <c r="L11"/>
  <c r="R8"/>
  <c r="Q8"/>
  <c r="O8"/>
  <c r="N8"/>
  <c r="M8"/>
  <c r="L8"/>
  <c r="R5"/>
  <c r="Q5"/>
  <c r="O5"/>
  <c r="N5"/>
  <c r="M5"/>
  <c r="L5"/>
  <c r="R2"/>
  <c r="Q2"/>
  <c r="O2"/>
  <c r="N2"/>
  <c r="M2"/>
  <c r="L2"/>
  <c r="R2" i="4"/>
  <c r="Q2"/>
  <c r="O2"/>
  <c r="N2"/>
  <c r="M2"/>
  <c r="L2"/>
  <c r="R2" i="5"/>
  <c r="Q2"/>
  <c r="O2"/>
  <c r="N2"/>
  <c r="M2"/>
  <c r="L2"/>
  <c r="Q68" i="1"/>
  <c r="Q65"/>
  <c r="Q62"/>
  <c r="Q59"/>
  <c r="Q56"/>
  <c r="Q53"/>
  <c r="Q50"/>
  <c r="Q47"/>
  <c r="Q44"/>
  <c r="Q41"/>
  <c r="Q38"/>
  <c r="Q35"/>
  <c r="Q32"/>
  <c r="Q29"/>
  <c r="Q26"/>
  <c r="Q23"/>
  <c r="Q20"/>
  <c r="Q17"/>
  <c r="Q14"/>
  <c r="Q11"/>
  <c r="Q8"/>
  <c r="Q5"/>
  <c r="Q2"/>
  <c r="R68"/>
  <c r="O68"/>
  <c r="N68"/>
  <c r="M68"/>
  <c r="L68"/>
  <c r="R65"/>
  <c r="O65"/>
  <c r="N65"/>
  <c r="M65"/>
  <c r="L65"/>
  <c r="R62"/>
  <c r="O62"/>
  <c r="N62"/>
  <c r="M62"/>
  <c r="L62"/>
  <c r="R59"/>
  <c r="O59"/>
  <c r="N59"/>
  <c r="M59"/>
  <c r="L59"/>
  <c r="R56"/>
  <c r="O56"/>
  <c r="N56"/>
  <c r="M56"/>
  <c r="L56"/>
  <c r="R53"/>
  <c r="O53"/>
  <c r="N53"/>
  <c r="M53"/>
  <c r="L53"/>
  <c r="R50"/>
  <c r="O50"/>
  <c r="N50"/>
  <c r="M50"/>
  <c r="L50"/>
  <c r="R47"/>
  <c r="O47"/>
  <c r="N47"/>
  <c r="M47"/>
  <c r="L47"/>
  <c r="R44"/>
  <c r="O44"/>
  <c r="N44"/>
  <c r="M44"/>
  <c r="L44"/>
  <c r="R41"/>
  <c r="O41"/>
  <c r="N41"/>
  <c r="M41"/>
  <c r="L41"/>
  <c r="R38"/>
  <c r="O38"/>
  <c r="N38"/>
  <c r="M38"/>
  <c r="L38"/>
  <c r="R35"/>
  <c r="O35"/>
  <c r="N35"/>
  <c r="M35"/>
  <c r="L35"/>
  <c r="R32"/>
  <c r="O32"/>
  <c r="N32"/>
  <c r="M32"/>
  <c r="L32"/>
  <c r="R29"/>
  <c r="O29"/>
  <c r="N29"/>
  <c r="M29"/>
  <c r="L29"/>
  <c r="R26"/>
  <c r="O26"/>
  <c r="N26"/>
  <c r="M26"/>
  <c r="L26"/>
  <c r="R23"/>
  <c r="O23"/>
  <c r="N23"/>
  <c r="M23"/>
  <c r="L23"/>
  <c r="R20"/>
  <c r="O20"/>
  <c r="N20"/>
  <c r="M20"/>
  <c r="L20"/>
  <c r="R17"/>
  <c r="O17"/>
  <c r="N17"/>
  <c r="M17"/>
  <c r="L17"/>
  <c r="R14"/>
  <c r="O14"/>
  <c r="N14"/>
  <c r="M14"/>
  <c r="L14"/>
  <c r="R11"/>
  <c r="O11"/>
  <c r="N11"/>
  <c r="M11"/>
  <c r="L11"/>
  <c r="R8"/>
  <c r="O8"/>
  <c r="N8"/>
  <c r="M8"/>
  <c r="L8"/>
  <c r="R5"/>
  <c r="O5"/>
  <c r="N5"/>
  <c r="M5"/>
  <c r="L5"/>
  <c r="M2"/>
  <c r="N2"/>
  <c r="O2"/>
  <c r="R2"/>
  <c r="L2"/>
  <c r="U16" i="6" l="1"/>
  <c r="K20"/>
  <c r="U27"/>
  <c r="U22"/>
  <c r="U15"/>
  <c r="U6"/>
  <c r="U24"/>
  <c r="U9"/>
  <c r="U31"/>
  <c r="U18"/>
  <c r="U21"/>
  <c r="U33"/>
  <c r="K16"/>
  <c r="K27"/>
  <c r="Y32"/>
  <c r="Y8"/>
  <c r="K24"/>
  <c r="K9"/>
  <c r="R23"/>
  <c r="R28"/>
  <c r="Y3"/>
  <c r="K6"/>
  <c r="K33"/>
  <c r="R12"/>
  <c r="R25"/>
  <c r="Y30"/>
  <c r="Y20"/>
  <c r="L14"/>
  <c r="K22"/>
  <c r="K15"/>
  <c r="Y5"/>
  <c r="Y7"/>
  <c r="K31"/>
  <c r="K12"/>
  <c r="K18"/>
  <c r="K23"/>
  <c r="K21"/>
  <c r="K25"/>
  <c r="K28"/>
  <c r="R35"/>
  <c r="R5"/>
  <c r="R26"/>
  <c r="R30"/>
  <c r="R29"/>
  <c r="R32"/>
  <c r="R11"/>
  <c r="R7"/>
  <c r="Y14"/>
  <c r="Y17"/>
  <c r="Y10"/>
  <c r="Y34"/>
  <c r="Y4"/>
  <c r="Y13"/>
  <c r="Y19"/>
  <c r="Y35"/>
  <c r="Y26"/>
  <c r="Y29"/>
  <c r="Y11"/>
  <c r="K35"/>
  <c r="K5"/>
  <c r="K26"/>
  <c r="K30"/>
  <c r="K29"/>
  <c r="K32"/>
  <c r="K11"/>
  <c r="K7"/>
  <c r="R14"/>
  <c r="R17"/>
  <c r="R10"/>
  <c r="R34"/>
  <c r="R4"/>
  <c r="R13"/>
  <c r="R3"/>
  <c r="R19"/>
  <c r="R8"/>
  <c r="Y24"/>
  <c r="Y22"/>
  <c r="Y6"/>
  <c r="Y16"/>
  <c r="Y9"/>
  <c r="Y15"/>
  <c r="Y27"/>
  <c r="K14"/>
  <c r="K17"/>
  <c r="K10"/>
  <c r="K34"/>
  <c r="K4"/>
  <c r="K13"/>
  <c r="K3"/>
  <c r="K19"/>
  <c r="K8"/>
  <c r="Y31"/>
  <c r="Y12"/>
  <c r="Y18"/>
  <c r="Y23"/>
  <c r="Y21"/>
  <c r="Y25"/>
  <c r="Y33"/>
  <c r="Y28"/>
  <c r="AC13"/>
  <c r="AC22"/>
  <c r="V28"/>
  <c r="E14"/>
  <c r="S14"/>
  <c r="AA16"/>
  <c r="H4"/>
  <c r="AB11"/>
  <c r="G14"/>
  <c r="AC5"/>
  <c r="H5"/>
  <c r="AC10"/>
  <c r="AC9"/>
  <c r="V3"/>
  <c r="AC11"/>
  <c r="AA27"/>
  <c r="AA7"/>
  <c r="AA20"/>
  <c r="D14"/>
  <c r="D17"/>
  <c r="D10"/>
  <c r="D34"/>
  <c r="D4"/>
  <c r="D13"/>
  <c r="D3"/>
  <c r="D19"/>
  <c r="D8"/>
  <c r="F14"/>
  <c r="AA31"/>
  <c r="AC26"/>
  <c r="V33"/>
  <c r="AB27"/>
  <c r="V19"/>
  <c r="AB7"/>
  <c r="AB20"/>
  <c r="D24"/>
  <c r="D22"/>
  <c r="D6"/>
  <c r="D16"/>
  <c r="D9"/>
  <c r="D15"/>
  <c r="D27"/>
  <c r="D20"/>
  <c r="D31"/>
  <c r="D12"/>
  <c r="D18"/>
  <c r="D23"/>
  <c r="D21"/>
  <c r="D25"/>
  <c r="D33"/>
  <c r="D28"/>
  <c r="AA10"/>
  <c r="AA30"/>
  <c r="AA15"/>
  <c r="D35"/>
  <c r="D5"/>
  <c r="D26"/>
  <c r="D30"/>
  <c r="D29"/>
  <c r="D32"/>
  <c r="D11"/>
  <c r="D7"/>
  <c r="V14"/>
  <c r="AB14"/>
  <c r="AA24"/>
  <c r="V5"/>
  <c r="AA18"/>
  <c r="AA29"/>
  <c r="AA32"/>
  <c r="H15"/>
  <c r="V11"/>
  <c r="H11"/>
  <c r="H27"/>
  <c r="H7"/>
  <c r="AA12"/>
  <c r="V10"/>
  <c r="H10"/>
  <c r="AA34"/>
  <c r="AA23"/>
  <c r="AA4"/>
  <c r="AC29"/>
  <c r="AA21"/>
  <c r="H9"/>
  <c r="V15"/>
  <c r="AA3"/>
  <c r="AA33"/>
  <c r="V27"/>
  <c r="AA19"/>
  <c r="V7"/>
  <c r="AA28"/>
  <c r="V20"/>
  <c r="AB8"/>
  <c r="AC14"/>
  <c r="V6"/>
  <c r="H6"/>
  <c r="H20"/>
  <c r="AA8"/>
  <c r="H8"/>
  <c r="U14"/>
  <c r="AA14"/>
  <c r="AA35"/>
  <c r="AC24"/>
  <c r="AA17"/>
  <c r="Z14"/>
  <c r="AD1" s="1"/>
  <c r="AD24" s="1"/>
  <c r="AC35"/>
  <c r="AC17"/>
  <c r="AA5"/>
  <c r="AA22"/>
  <c r="AA26"/>
  <c r="AA6"/>
  <c r="AC34"/>
  <c r="AC21"/>
  <c r="AA9"/>
  <c r="AA13"/>
  <c r="AA25"/>
  <c r="AC3"/>
  <c r="H3"/>
  <c r="AA11"/>
  <c r="AB33"/>
  <c r="H33"/>
  <c r="AB19"/>
  <c r="H19"/>
  <c r="AB28"/>
  <c r="H28"/>
  <c r="AC8"/>
  <c r="V8"/>
  <c r="H35"/>
  <c r="H31"/>
  <c r="V17"/>
  <c r="V22"/>
  <c r="V18"/>
  <c r="V30"/>
  <c r="H23"/>
  <c r="V4"/>
  <c r="V21"/>
  <c r="H13"/>
  <c r="H32"/>
  <c r="AB35"/>
  <c r="S35"/>
  <c r="I35"/>
  <c r="E35"/>
  <c r="AB31"/>
  <c r="S31"/>
  <c r="E31"/>
  <c r="AB24"/>
  <c r="S24"/>
  <c r="E24"/>
  <c r="AB17"/>
  <c r="S17"/>
  <c r="E17"/>
  <c r="AB5"/>
  <c r="S5"/>
  <c r="E5"/>
  <c r="AB12"/>
  <c r="S12"/>
  <c r="I12"/>
  <c r="E12"/>
  <c r="AB22"/>
  <c r="S22"/>
  <c r="E22"/>
  <c r="AB10"/>
  <c r="S10"/>
  <c r="E10"/>
  <c r="AB26"/>
  <c r="S26"/>
  <c r="E26"/>
  <c r="AB18"/>
  <c r="S18"/>
  <c r="E18"/>
  <c r="AB6"/>
  <c r="S6"/>
  <c r="E6"/>
  <c r="AB34"/>
  <c r="S34"/>
  <c r="I34"/>
  <c r="E34"/>
  <c r="AB30"/>
  <c r="S30"/>
  <c r="E30"/>
  <c r="AB23"/>
  <c r="S23"/>
  <c r="E23"/>
  <c r="AB16"/>
  <c r="S16"/>
  <c r="E16"/>
  <c r="AB4"/>
  <c r="S4"/>
  <c r="E4"/>
  <c r="AB29"/>
  <c r="S29"/>
  <c r="E29"/>
  <c r="AB21"/>
  <c r="S21"/>
  <c r="E21"/>
  <c r="AB9"/>
  <c r="S9"/>
  <c r="E9"/>
  <c r="AB13"/>
  <c r="S13"/>
  <c r="E13"/>
  <c r="AB32"/>
  <c r="S32"/>
  <c r="E32"/>
  <c r="AB25"/>
  <c r="S25"/>
  <c r="E25"/>
  <c r="AB15"/>
  <c r="S15"/>
  <c r="E15"/>
  <c r="AB3"/>
  <c r="S3"/>
  <c r="E3"/>
  <c r="S11"/>
  <c r="E11"/>
  <c r="S33"/>
  <c r="I33"/>
  <c r="E33"/>
  <c r="S27"/>
  <c r="I27"/>
  <c r="E27"/>
  <c r="S19"/>
  <c r="E19"/>
  <c r="S7"/>
  <c r="E7"/>
  <c r="S28"/>
  <c r="I28"/>
  <c r="E28"/>
  <c r="S20"/>
  <c r="I20"/>
  <c r="E20"/>
  <c r="S8"/>
  <c r="E8"/>
  <c r="V31"/>
  <c r="H24"/>
  <c r="H17"/>
  <c r="H12"/>
  <c r="V26"/>
  <c r="H18"/>
  <c r="H34"/>
  <c r="V23"/>
  <c r="V16"/>
  <c r="H29"/>
  <c r="V9"/>
  <c r="V32"/>
  <c r="H25"/>
  <c r="F35"/>
  <c r="AC31"/>
  <c r="F31"/>
  <c r="T24"/>
  <c r="F17"/>
  <c r="T5"/>
  <c r="F5"/>
  <c r="AC12"/>
  <c r="F12"/>
  <c r="T22"/>
  <c r="F10"/>
  <c r="T26"/>
  <c r="T18"/>
  <c r="T6"/>
  <c r="F34"/>
  <c r="AC30"/>
  <c r="F30"/>
  <c r="AC23"/>
  <c r="F23"/>
  <c r="AC16"/>
  <c r="F16"/>
  <c r="AC4"/>
  <c r="F29"/>
  <c r="T21"/>
  <c r="F9"/>
  <c r="T13"/>
  <c r="T32"/>
  <c r="T25"/>
  <c r="F25"/>
  <c r="AC15"/>
  <c r="T15"/>
  <c r="F15"/>
  <c r="T3"/>
  <c r="F3"/>
  <c r="T11"/>
  <c r="T33"/>
  <c r="T27"/>
  <c r="T19"/>
  <c r="T7"/>
  <c r="T28"/>
  <c r="T20"/>
  <c r="V35"/>
  <c r="V24"/>
  <c r="V12"/>
  <c r="H22"/>
  <c r="H26"/>
  <c r="V34"/>
  <c r="H30"/>
  <c r="H16"/>
  <c r="V29"/>
  <c r="H21"/>
  <c r="V13"/>
  <c r="V25"/>
  <c r="T35"/>
  <c r="T31"/>
  <c r="F24"/>
  <c r="T17"/>
  <c r="T12"/>
  <c r="F22"/>
  <c r="T10"/>
  <c r="F26"/>
  <c r="AC18"/>
  <c r="F18"/>
  <c r="AC6"/>
  <c r="F6"/>
  <c r="T34"/>
  <c r="T30"/>
  <c r="T23"/>
  <c r="T16"/>
  <c r="T4"/>
  <c r="F4"/>
  <c r="T29"/>
  <c r="F21"/>
  <c r="T9"/>
  <c r="F13"/>
  <c r="AC32"/>
  <c r="F32"/>
  <c r="AC25"/>
  <c r="F11"/>
  <c r="AC33"/>
  <c r="F33"/>
  <c r="AC27"/>
  <c r="F27"/>
  <c r="AC19"/>
  <c r="F19"/>
  <c r="AC7"/>
  <c r="F7"/>
  <c r="AC28"/>
  <c r="F28"/>
  <c r="AC20"/>
  <c r="F20"/>
  <c r="T8"/>
  <c r="F8"/>
  <c r="AD35"/>
  <c r="P35"/>
  <c r="AD31"/>
  <c r="P31"/>
  <c r="AD12"/>
  <c r="AD22"/>
  <c r="P22"/>
  <c r="AD10"/>
  <c r="P10"/>
  <c r="AD26"/>
  <c r="AD34"/>
  <c r="AD30"/>
  <c r="AD29"/>
  <c r="P29"/>
  <c r="AD21"/>
  <c r="P21"/>
  <c r="AD13"/>
  <c r="P13"/>
  <c r="AD32"/>
  <c r="P32"/>
  <c r="AD25"/>
  <c r="P11"/>
  <c r="AD33"/>
  <c r="AD27"/>
  <c r="AD19"/>
  <c r="AD28"/>
  <c r="AD9" l="1"/>
  <c r="AD6"/>
  <c r="AD20"/>
  <c r="AD11"/>
  <c r="AD15"/>
  <c r="AD16"/>
  <c r="AD8"/>
  <c r="AD3"/>
  <c r="AD4"/>
  <c r="AD23"/>
  <c r="AD18"/>
  <c r="AD17"/>
  <c r="AD7"/>
  <c r="AD5"/>
  <c r="W1"/>
  <c r="P1"/>
  <c r="I1"/>
  <c r="W12" l="1"/>
  <c r="W34"/>
  <c r="W29"/>
  <c r="W26"/>
  <c r="W23"/>
  <c r="W22"/>
  <c r="W30"/>
  <c r="W32"/>
  <c r="W11"/>
  <c r="W33"/>
  <c r="W27"/>
  <c r="W28"/>
  <c r="W20"/>
  <c r="W14"/>
  <c r="W13"/>
  <c r="I24"/>
  <c r="I5"/>
  <c r="I22"/>
  <c r="I26"/>
  <c r="I6"/>
  <c r="I30"/>
  <c r="I16"/>
  <c r="I29"/>
  <c r="B29" s="1"/>
  <c r="I9"/>
  <c r="I32"/>
  <c r="B32" s="1"/>
  <c r="I15"/>
  <c r="I11"/>
  <c r="I19"/>
  <c r="I7"/>
  <c r="I8"/>
  <c r="I31"/>
  <c r="I17"/>
  <c r="I10"/>
  <c r="I18"/>
  <c r="I23"/>
  <c r="I4"/>
  <c r="I21"/>
  <c r="I13"/>
  <c r="I25"/>
  <c r="I3"/>
  <c r="W6"/>
  <c r="W19"/>
  <c r="W31"/>
  <c r="W17"/>
  <c r="W10"/>
  <c r="W18"/>
  <c r="W4"/>
  <c r="W21"/>
  <c r="W25"/>
  <c r="W3"/>
  <c r="W35"/>
  <c r="W5"/>
  <c r="W16"/>
  <c r="W15"/>
  <c r="W7"/>
  <c r="W8"/>
  <c r="W24"/>
  <c r="W9"/>
  <c r="P17"/>
  <c r="P12"/>
  <c r="P18"/>
  <c r="B18" s="1"/>
  <c r="P34"/>
  <c r="P23"/>
  <c r="P4"/>
  <c r="P25"/>
  <c r="B25" s="1"/>
  <c r="P3"/>
  <c r="P33"/>
  <c r="B33" s="1"/>
  <c r="P19"/>
  <c r="P28"/>
  <c r="B28" s="1"/>
  <c r="P8"/>
  <c r="P24"/>
  <c r="P5"/>
  <c r="P26"/>
  <c r="B26" s="1"/>
  <c r="P6"/>
  <c r="P30"/>
  <c r="P16"/>
  <c r="P9"/>
  <c r="P15"/>
  <c r="P27"/>
  <c r="B27" s="1"/>
  <c r="P7"/>
  <c r="P20"/>
  <c r="B20" s="1"/>
  <c r="B15"/>
  <c r="B35"/>
  <c r="B34"/>
  <c r="B13"/>
  <c r="I14"/>
  <c r="B14" s="1"/>
  <c r="B22"/>
  <c r="B30" l="1"/>
  <c r="B5"/>
  <c r="B11"/>
  <c r="B12"/>
  <c r="B3"/>
  <c r="B6"/>
  <c r="B10"/>
  <c r="B4"/>
  <c r="B17"/>
  <c r="B31"/>
  <c r="B21"/>
  <c r="B7"/>
  <c r="B9"/>
  <c r="B23"/>
  <c r="B16"/>
  <c r="B19"/>
  <c r="B8"/>
  <c r="B24"/>
</calcChain>
</file>

<file path=xl/sharedStrings.xml><?xml version="1.0" encoding="utf-8"?>
<sst xmlns="http://schemas.openxmlformats.org/spreadsheetml/2006/main" count="622" uniqueCount="536">
  <si>
    <t>מודיעין 7</t>
  </si>
  <si>
    <t>נתי שמע</t>
  </si>
  <si>
    <t>איתי שחורי</t>
  </si>
  <si>
    <t>אורי קוצר</t>
  </si>
  <si>
    <r>
      <t>      </t>
    </r>
    <r>
      <rPr>
        <sz val="12"/>
        <color theme="1"/>
        <rFont val="Times New Roman"/>
        <family val="1"/>
      </rPr>
      <t>1:56:00</t>
    </r>
    <r>
      <rPr>
        <sz val="11"/>
        <color theme="1"/>
        <rFont val="Times New Roman"/>
        <family val="1"/>
      </rPr>
      <t> </t>
    </r>
  </si>
  <si>
    <t> (49) </t>
  </si>
  <si>
    <t>יזרעאל 5</t>
  </si>
  <si>
    <t>אביחי ביאר</t>
  </si>
  <si>
    <t>איציק עמר</t>
  </si>
  <si>
    <t>צפריר מינצר</t>
  </si>
  <si>
    <r>
      <t>      </t>
    </r>
    <r>
      <rPr>
        <sz val="12"/>
        <color theme="1"/>
        <rFont val="Times New Roman"/>
        <family val="1"/>
      </rPr>
      <t>2:01:22</t>
    </r>
    <r>
      <rPr>
        <sz val="11"/>
        <color theme="1"/>
        <rFont val="Times New Roman"/>
        <family val="1"/>
      </rPr>
      <t> </t>
    </r>
  </si>
  <si>
    <t> (55) </t>
  </si>
  <si>
    <t>מנשה 9</t>
  </si>
  <si>
    <t>ציפורי דרור</t>
  </si>
  <si>
    <t>דן וולשטיין</t>
  </si>
  <si>
    <t>דוידי סגל</t>
  </si>
  <si>
    <r>
      <t>      </t>
    </r>
    <r>
      <rPr>
        <sz val="12"/>
        <color theme="1"/>
        <rFont val="Times New Roman"/>
        <family val="1"/>
      </rPr>
      <t>2:04:21</t>
    </r>
    <r>
      <rPr>
        <sz val="11"/>
        <color theme="1"/>
        <rFont val="Times New Roman"/>
        <family val="1"/>
      </rPr>
      <t> </t>
    </r>
  </si>
  <si>
    <t> (62) </t>
  </si>
  <si>
    <t>גליל 3</t>
  </si>
  <si>
    <t>עוזי אבנר</t>
  </si>
  <si>
    <t>ג'ים פרישפלס</t>
  </si>
  <si>
    <t>פבל יופה</t>
  </si>
  <si>
    <r>
      <t>      </t>
    </r>
    <r>
      <rPr>
        <sz val="12"/>
        <color theme="1"/>
        <rFont val="Times New Roman"/>
        <family val="1"/>
      </rPr>
      <t>2:13:29</t>
    </r>
    <r>
      <rPr>
        <sz val="11"/>
        <color theme="1"/>
        <rFont val="Times New Roman"/>
        <family val="1"/>
      </rPr>
      <t> </t>
    </r>
  </si>
  <si>
    <t> (41) </t>
  </si>
  <si>
    <t>תל אביב 8</t>
  </si>
  <si>
    <t>דורון קינר</t>
  </si>
  <si>
    <t>גיל גרינברג</t>
  </si>
  <si>
    <t>גיא גלילי</t>
  </si>
  <si>
    <r>
      <t>      </t>
    </r>
    <r>
      <rPr>
        <sz val="12"/>
        <color theme="1"/>
        <rFont val="Times New Roman"/>
        <family val="1"/>
      </rPr>
      <t>2:15:31</t>
    </r>
    <r>
      <rPr>
        <sz val="11"/>
        <color theme="1"/>
        <rFont val="Times New Roman"/>
        <family val="1"/>
      </rPr>
      <t> </t>
    </r>
  </si>
  <si>
    <t> (66) </t>
  </si>
  <si>
    <t>יזרעאל 6</t>
  </si>
  <si>
    <t>יעקב אילון</t>
  </si>
  <si>
    <t>שי סט</t>
  </si>
  <si>
    <t>אריה יבסייב</t>
  </si>
  <si>
    <r>
      <t>      </t>
    </r>
    <r>
      <rPr>
        <sz val="12"/>
        <color theme="1"/>
        <rFont val="Times New Roman"/>
        <family val="1"/>
      </rPr>
      <t>2:24:33</t>
    </r>
    <r>
      <rPr>
        <sz val="11"/>
        <color theme="1"/>
        <rFont val="Times New Roman"/>
        <family val="1"/>
      </rPr>
      <t> </t>
    </r>
  </si>
  <si>
    <t> (56) </t>
  </si>
  <si>
    <t>מודיעין 12</t>
  </si>
  <si>
    <t>אבנר הלחמי</t>
  </si>
  <si>
    <t>ניסים מזרחי</t>
  </si>
  <si>
    <t>ירון נחושתן</t>
  </si>
  <si>
    <r>
      <t>      </t>
    </r>
    <r>
      <rPr>
        <sz val="12"/>
        <color theme="1"/>
        <rFont val="Times New Roman"/>
        <family val="1"/>
      </rPr>
      <t>2:26:00</t>
    </r>
    <r>
      <rPr>
        <sz val="11"/>
        <color theme="1"/>
        <rFont val="Times New Roman"/>
        <family val="1"/>
      </rPr>
      <t> </t>
    </r>
  </si>
  <si>
    <t> (54) </t>
  </si>
  <si>
    <t>השרון 5</t>
  </si>
  <si>
    <t>נחמן אש</t>
  </si>
  <si>
    <t>אלישע יעבוקי</t>
  </si>
  <si>
    <t>איתן כנהא</t>
  </si>
  <si>
    <r>
      <t>      </t>
    </r>
    <r>
      <rPr>
        <sz val="12"/>
        <color theme="1"/>
        <rFont val="Times New Roman"/>
        <family val="1"/>
      </rPr>
      <t>2:28:31</t>
    </r>
    <r>
      <rPr>
        <sz val="11"/>
        <color theme="1"/>
        <rFont val="Times New Roman"/>
        <family val="1"/>
      </rPr>
      <t> </t>
    </r>
  </si>
  <si>
    <t> (45) </t>
  </si>
  <si>
    <t>ראשלצ 2</t>
  </si>
  <si>
    <t>שלמה רז</t>
  </si>
  <si>
    <t>ישראל קורנברג</t>
  </si>
  <si>
    <t>חן נירן</t>
  </si>
  <si>
    <r>
      <t>      </t>
    </r>
    <r>
      <rPr>
        <sz val="12"/>
        <color theme="1"/>
        <rFont val="Times New Roman"/>
        <family val="1"/>
      </rPr>
      <t>2:46:45</t>
    </r>
    <r>
      <rPr>
        <sz val="11"/>
        <color theme="1"/>
        <rFont val="Times New Roman"/>
        <family val="1"/>
      </rPr>
      <t> </t>
    </r>
  </si>
  <si>
    <t> (64) </t>
  </si>
  <si>
    <t>תל אביב 10</t>
  </si>
  <si>
    <t>אילן גלזר</t>
  </si>
  <si>
    <t>ולדימיר פדוסין</t>
  </si>
  <si>
    <t>אלכס פרידמן</t>
  </si>
  <si>
    <r>
      <t>      </t>
    </r>
    <r>
      <rPr>
        <sz val="12"/>
        <color theme="1"/>
        <rFont val="Times New Roman"/>
        <family val="1"/>
      </rPr>
      <t>2:47:20</t>
    </r>
    <r>
      <rPr>
        <sz val="11"/>
        <color theme="1"/>
        <rFont val="Times New Roman"/>
        <family val="1"/>
      </rPr>
      <t> </t>
    </r>
  </si>
  <si>
    <t> (68) </t>
  </si>
  <si>
    <t>השרון 4</t>
  </si>
  <si>
    <t>שי כספי</t>
  </si>
  <si>
    <t>מודי בוכינדר</t>
  </si>
  <si>
    <t>רפי הימן</t>
  </si>
  <si>
    <r>
      <t>      </t>
    </r>
    <r>
      <rPr>
        <sz val="12"/>
        <color theme="1"/>
        <rFont val="Times New Roman"/>
        <family val="1"/>
      </rPr>
      <t>2:49:59</t>
    </r>
    <r>
      <rPr>
        <sz val="11"/>
        <color theme="1"/>
        <rFont val="Times New Roman"/>
        <family val="1"/>
      </rPr>
      <t> </t>
    </r>
  </si>
  <si>
    <t> (44) </t>
  </si>
  <si>
    <t>מנשה 7</t>
  </si>
  <si>
    <t>יואב לוז</t>
  </si>
  <si>
    <t>אבנר ציפורי</t>
  </si>
  <si>
    <t>יונתן בר יהודה</t>
  </si>
  <si>
    <r>
      <t>      </t>
    </r>
    <r>
      <rPr>
        <sz val="12"/>
        <color theme="1"/>
        <rFont val="Times New Roman"/>
        <family val="1"/>
      </rPr>
      <t>2:50:29</t>
    </r>
    <r>
      <rPr>
        <sz val="11"/>
        <color theme="1"/>
        <rFont val="Times New Roman"/>
        <family val="1"/>
      </rPr>
      <t> </t>
    </r>
  </si>
  <si>
    <t> (60) </t>
  </si>
  <si>
    <t>גליל 4</t>
  </si>
  <si>
    <t>עפר אביטל</t>
  </si>
  <si>
    <t>יוסי שקד</t>
  </si>
  <si>
    <t>אשר פלוט</t>
  </si>
  <si>
    <r>
      <t>      </t>
    </r>
    <r>
      <rPr>
        <sz val="12"/>
        <color theme="1"/>
        <rFont val="Times New Roman"/>
        <family val="1"/>
      </rPr>
      <t>2:54:23</t>
    </r>
    <r>
      <rPr>
        <sz val="11"/>
        <color theme="1"/>
        <rFont val="Times New Roman"/>
        <family val="1"/>
      </rPr>
      <t> </t>
    </r>
  </si>
  <si>
    <t> (42) </t>
  </si>
  <si>
    <t>יזרעאל 7</t>
  </si>
  <si>
    <t>אשר שמואלי</t>
  </si>
  <si>
    <t>דרור מלמד</t>
  </si>
  <si>
    <t>גדעון חזן</t>
  </si>
  <si>
    <r>
      <t>      </t>
    </r>
    <r>
      <rPr>
        <sz val="12"/>
        <color theme="1"/>
        <rFont val="Times New Roman"/>
        <family val="1"/>
      </rPr>
      <t>2:57:15</t>
    </r>
    <r>
      <rPr>
        <sz val="11"/>
        <color theme="1"/>
        <rFont val="Times New Roman"/>
        <family val="1"/>
      </rPr>
      <t> </t>
    </r>
  </si>
  <si>
    <t> (57) </t>
  </si>
  <si>
    <t>מודיעין 6</t>
  </si>
  <si>
    <t>שמואל רגב</t>
  </si>
  <si>
    <t>פיני יפה</t>
  </si>
  <si>
    <t>יובל משלי</t>
  </si>
  <si>
    <r>
      <t>      </t>
    </r>
    <r>
      <rPr>
        <sz val="12"/>
        <color theme="1"/>
        <rFont val="Times New Roman"/>
        <family val="1"/>
      </rPr>
      <t>3:07:15</t>
    </r>
    <r>
      <rPr>
        <sz val="11"/>
        <color theme="1"/>
        <rFont val="Times New Roman"/>
        <family val="1"/>
      </rPr>
      <t> </t>
    </r>
  </si>
  <si>
    <t> (48) </t>
  </si>
  <si>
    <t>כרמל 4</t>
  </si>
  <si>
    <r>
      <t>      </t>
    </r>
    <r>
      <rPr>
        <sz val="12"/>
        <color theme="1"/>
        <rFont val="Times New Roman"/>
        <family val="1"/>
      </rPr>
      <t>3:24:28</t>
    </r>
    <r>
      <rPr>
        <sz val="11"/>
        <color theme="1"/>
        <rFont val="Times New Roman"/>
        <family val="1"/>
      </rPr>
      <t> </t>
    </r>
  </si>
  <si>
    <t> (58) </t>
  </si>
  <si>
    <t>מודיעין 11</t>
  </si>
  <si>
    <t>איל נתנאל</t>
  </si>
  <si>
    <t>יוסי לוי</t>
  </si>
  <si>
    <t>משה מנור</t>
  </si>
  <si>
    <r>
      <t>      </t>
    </r>
    <r>
      <rPr>
        <sz val="12"/>
        <color theme="1"/>
        <rFont val="Times New Roman"/>
        <family val="1"/>
      </rPr>
      <t>3:35:14</t>
    </r>
    <r>
      <rPr>
        <sz val="11"/>
        <color theme="1"/>
        <rFont val="Times New Roman"/>
        <family val="1"/>
      </rPr>
      <t> </t>
    </r>
  </si>
  <si>
    <t> (53) </t>
  </si>
  <si>
    <t>השרון 6</t>
  </si>
  <si>
    <t>אהוד דפני</t>
  </si>
  <si>
    <t>וורן גרין</t>
  </si>
  <si>
    <t>רן בלגלי</t>
  </si>
  <si>
    <r>
      <t>      </t>
    </r>
    <r>
      <rPr>
        <sz val="12"/>
        <color theme="1"/>
        <rFont val="Times New Roman"/>
        <family val="1"/>
      </rPr>
      <t>3:37:00</t>
    </r>
    <r>
      <rPr>
        <sz val="11"/>
        <color theme="1"/>
        <rFont val="Times New Roman"/>
        <family val="1"/>
      </rPr>
      <t> </t>
    </r>
  </si>
  <si>
    <t> (46) </t>
  </si>
  <si>
    <t>גליל 5</t>
  </si>
  <si>
    <t>זהבה לוינקרון</t>
  </si>
  <si>
    <t>לובוב לפושנר</t>
  </si>
  <si>
    <t>סמיון גופשטיין</t>
  </si>
  <si>
    <r>
      <t>      </t>
    </r>
    <r>
      <rPr>
        <sz val="12"/>
        <color theme="1"/>
        <rFont val="Times New Roman"/>
        <family val="1"/>
      </rPr>
      <t>3:39:45</t>
    </r>
    <r>
      <rPr>
        <sz val="11"/>
        <color theme="1"/>
        <rFont val="Times New Roman"/>
        <family val="1"/>
      </rPr>
      <t> </t>
    </r>
  </si>
  <si>
    <t> (43) </t>
  </si>
  <si>
    <t>מודיעין 10</t>
  </si>
  <si>
    <t>יובל אברהם</t>
  </si>
  <si>
    <t>ארי פנפיל</t>
  </si>
  <si>
    <t>איתי מורד</t>
  </si>
  <si>
    <r>
      <t>      </t>
    </r>
    <r>
      <rPr>
        <sz val="12"/>
        <color theme="1"/>
        <rFont val="Times New Roman"/>
        <family val="1"/>
      </rPr>
      <t>3:48:22</t>
    </r>
    <r>
      <rPr>
        <sz val="11"/>
        <color theme="1"/>
        <rFont val="Times New Roman"/>
        <family val="1"/>
      </rPr>
      <t> </t>
    </r>
  </si>
  <si>
    <t> (52) </t>
  </si>
  <si>
    <t>השרון 7</t>
  </si>
  <si>
    <t>שאול שפי</t>
  </si>
  <si>
    <t>איציק נוסבוים</t>
  </si>
  <si>
    <t>מנחם מינסקי</t>
  </si>
  <si>
    <r>
      <t>      </t>
    </r>
    <r>
      <rPr>
        <sz val="12"/>
        <color theme="1"/>
        <rFont val="Times New Roman"/>
        <family val="1"/>
      </rPr>
      <t>4:06:16</t>
    </r>
    <r>
      <rPr>
        <sz val="11"/>
        <color theme="1"/>
        <rFont val="Times New Roman"/>
        <family val="1"/>
      </rPr>
      <t> </t>
    </r>
  </si>
  <si>
    <t> (47) </t>
  </si>
  <si>
    <t>מנשה</t>
  </si>
  <si>
    <t>יוגב דפנה</t>
  </si>
  <si>
    <t>אפרת ירון</t>
  </si>
  <si>
    <t>אנדרה קוצר</t>
  </si>
  <si>
    <r>
      <t>      </t>
    </r>
    <r>
      <rPr>
        <sz val="12"/>
        <color theme="1"/>
        <rFont val="Times New Roman"/>
        <family val="1"/>
      </rPr>
      <t>4:06:36</t>
    </r>
    <r>
      <rPr>
        <sz val="11"/>
        <color theme="1"/>
        <rFont val="Times New Roman"/>
        <family val="1"/>
      </rPr>
      <t> </t>
    </r>
  </si>
  <si>
    <t> (69) </t>
  </si>
  <si>
    <t>תל אביב 9</t>
  </si>
  <si>
    <t>מושה רביד</t>
  </si>
  <si>
    <t>רון פלוטקין</t>
  </si>
  <si>
    <t>קובי מצגר</t>
  </si>
  <si>
    <r>
      <t>      </t>
    </r>
    <r>
      <rPr>
        <sz val="12"/>
        <color theme="1"/>
        <rFont val="Times New Roman"/>
        <family val="1"/>
      </rPr>
      <t>4:30:49</t>
    </r>
    <r>
      <rPr>
        <sz val="11"/>
        <color theme="1"/>
        <rFont val="Times New Roman"/>
        <family val="1"/>
      </rPr>
      <t> </t>
    </r>
  </si>
  <si>
    <t> (67) </t>
  </si>
  <si>
    <t>עמק חפר 5</t>
  </si>
  <si>
    <t>עודד לוין</t>
  </si>
  <si>
    <t>גיורא גולדהרט</t>
  </si>
  <si>
    <t>בועז מורג</t>
  </si>
  <si>
    <r>
      <t>      </t>
    </r>
    <r>
      <rPr>
        <sz val="12"/>
        <color theme="1"/>
        <rFont val="Times New Roman"/>
        <family val="1"/>
      </rPr>
      <t>1:45:14</t>
    </r>
    <r>
      <rPr>
        <sz val="11"/>
        <color theme="1"/>
        <rFont val="Times New Roman"/>
        <family val="1"/>
      </rPr>
      <t> </t>
    </r>
  </si>
  <si>
    <t> (63) </t>
  </si>
  <si>
    <t>מודיעין 9</t>
  </si>
  <si>
    <r>
      <t>      </t>
    </r>
    <r>
      <rPr>
        <sz val="12"/>
        <color theme="1"/>
        <rFont val="Times New Roman"/>
        <family val="1"/>
      </rPr>
      <t>3:42:38</t>
    </r>
    <r>
      <rPr>
        <sz val="11"/>
        <color theme="1"/>
        <rFont val="Times New Roman"/>
        <family val="1"/>
      </rPr>
      <t> </t>
    </r>
  </si>
  <si>
    <t> (51) </t>
  </si>
  <si>
    <t>ראשלצ 3</t>
  </si>
  <si>
    <t>יונתן דביר</t>
  </si>
  <si>
    <t>דני פארן</t>
  </si>
  <si>
    <t>גדעון כפרי</t>
  </si>
  <si>
    <r>
      <t>      </t>
    </r>
    <r>
      <rPr>
        <sz val="12"/>
        <color theme="1"/>
        <rFont val="Times New Roman"/>
        <family val="1"/>
      </rPr>
      <t>1:25:42</t>
    </r>
    <r>
      <rPr>
        <sz val="11"/>
        <color theme="1"/>
        <rFont val="Times New Roman"/>
        <family val="1"/>
      </rPr>
      <t> </t>
    </r>
  </si>
  <si>
    <t> (65) </t>
  </si>
  <si>
    <t>מנשה 6</t>
  </si>
  <si>
    <t>יוסי פאר</t>
  </si>
  <si>
    <t>עמוס קוצר</t>
  </si>
  <si>
    <t>אלישע אולייניק</t>
  </si>
  <si>
    <r>
      <t>      </t>
    </r>
    <r>
      <rPr>
        <sz val="12"/>
        <color theme="1"/>
        <rFont val="Times New Roman"/>
        <family val="1"/>
      </rPr>
      <t>1:27:38</t>
    </r>
    <r>
      <rPr>
        <sz val="11"/>
        <color theme="1"/>
        <rFont val="Times New Roman"/>
        <family val="1"/>
      </rPr>
      <t> </t>
    </r>
  </si>
  <si>
    <t> (59) </t>
  </si>
  <si>
    <t>מודיעין 8</t>
  </si>
  <si>
    <t>יוסי שחר</t>
  </si>
  <si>
    <t>שימי חובב</t>
  </si>
  <si>
    <t>יהודה גוטמן</t>
  </si>
  <si>
    <r>
      <t>      </t>
    </r>
    <r>
      <rPr>
        <sz val="12"/>
        <color theme="1"/>
        <rFont val="Times New Roman"/>
        <family val="1"/>
      </rPr>
      <t>1:51:16</t>
    </r>
    <r>
      <rPr>
        <sz val="11"/>
        <color theme="1"/>
        <rFont val="Times New Roman"/>
        <family val="1"/>
      </rPr>
      <t> </t>
    </r>
  </si>
  <si>
    <t> (50) </t>
  </si>
  <si>
    <t>מקום</t>
  </si>
  <si>
    <t>מס קבוצה</t>
  </si>
  <si>
    <t>שם קבוצה</t>
  </si>
  <si>
    <t>זמן</t>
  </si>
  <si>
    <t>שמות הנווטים</t>
  </si>
  <si>
    <t>גל</t>
  </si>
  <si>
    <t>מועדון-גל</t>
  </si>
  <si>
    <t>מודי - 1</t>
  </si>
  <si>
    <t>יזרע - 1</t>
  </si>
  <si>
    <t>מנשה - 1</t>
  </si>
  <si>
    <t>גליל - 1</t>
  </si>
  <si>
    <t>תל א - 1</t>
  </si>
  <si>
    <t>יזרע - 2</t>
  </si>
  <si>
    <t>מודי - 2</t>
  </si>
  <si>
    <t>השרו - 1</t>
  </si>
  <si>
    <t>ראשל - 1</t>
  </si>
  <si>
    <t>תל א - 2</t>
  </si>
  <si>
    <t>השרו - 2</t>
  </si>
  <si>
    <t>מנשה - 2</t>
  </si>
  <si>
    <t>גליל - 2</t>
  </si>
  <si>
    <t>יזרע - 3</t>
  </si>
  <si>
    <t>מודי - 3</t>
  </si>
  <si>
    <t>כרמל - 1</t>
  </si>
  <si>
    <t>מודי - 4</t>
  </si>
  <si>
    <t>השרו - 3</t>
  </si>
  <si>
    <t>גליל - 3</t>
  </si>
  <si>
    <t>מודי - 5</t>
  </si>
  <si>
    <t>השרו - 4</t>
  </si>
  <si>
    <t>מנשה - 3</t>
  </si>
  <si>
    <t>תל א - 3</t>
  </si>
  <si>
    <t>women</t>
  </si>
  <si>
    <t>יזרעאל 9</t>
  </si>
  <si>
    <t>מתן עברי</t>
  </si>
  <si>
    <t>גל חורש</t>
  </si>
  <si>
    <t>רתם יסעור</t>
  </si>
  <si>
    <r>
      <t>      </t>
    </r>
    <r>
      <rPr>
        <sz val="12"/>
        <color theme="1"/>
        <rFont val="Times New Roman"/>
        <family val="1"/>
      </rPr>
      <t>1:03:07</t>
    </r>
    <r>
      <rPr>
        <sz val="11"/>
        <color theme="1"/>
        <rFont val="Times New Roman"/>
        <family val="1"/>
      </rPr>
      <t> </t>
    </r>
  </si>
  <si>
    <t> (89) </t>
  </si>
  <si>
    <t>תל אביב 11</t>
  </si>
  <si>
    <t>עומר ישראלי</t>
  </si>
  <si>
    <t>חן הולנדר</t>
  </si>
  <si>
    <t>טל זורע</t>
  </si>
  <si>
    <r>
      <t>      </t>
    </r>
    <r>
      <rPr>
        <sz val="12"/>
        <color theme="1"/>
        <rFont val="Times New Roman"/>
        <family val="1"/>
      </rPr>
      <t>1:26:55</t>
    </r>
    <r>
      <rPr>
        <sz val="11"/>
        <color theme="1"/>
        <rFont val="Times New Roman"/>
        <family val="1"/>
      </rPr>
      <t> </t>
    </r>
  </si>
  <si>
    <t> (99) </t>
  </si>
  <si>
    <t>עמק חפר 6</t>
  </si>
  <si>
    <t>גלעד ירדן</t>
  </si>
  <si>
    <t>מתן יוגב</t>
  </si>
  <si>
    <t>נעם סלומון</t>
  </si>
  <si>
    <r>
      <t>      </t>
    </r>
    <r>
      <rPr>
        <sz val="12"/>
        <color theme="1"/>
        <rFont val="Times New Roman"/>
        <family val="1"/>
      </rPr>
      <t>1:27:52</t>
    </r>
    <r>
      <rPr>
        <sz val="11"/>
        <color theme="1"/>
        <rFont val="Times New Roman"/>
        <family val="1"/>
      </rPr>
      <t> </t>
    </r>
  </si>
  <si>
    <t> (98) </t>
  </si>
  <si>
    <t>השרון 8</t>
  </si>
  <si>
    <t>בר קלקשטיין</t>
  </si>
  <si>
    <t>נדב קלקשטיין</t>
  </si>
  <si>
    <t>נדב נוסבוים</t>
  </si>
  <si>
    <r>
      <t>      </t>
    </r>
    <r>
      <rPr>
        <sz val="12"/>
        <color theme="1"/>
        <rFont val="Times New Roman"/>
        <family val="1"/>
      </rPr>
      <t>1:30:32</t>
    </r>
    <r>
      <rPr>
        <sz val="11"/>
        <color theme="1"/>
        <rFont val="Times New Roman"/>
        <family val="1"/>
      </rPr>
      <t> </t>
    </r>
  </si>
  <si>
    <t> (83) </t>
  </si>
  <si>
    <t>מנשה 10</t>
  </si>
  <si>
    <t>אמיר מצפון</t>
  </si>
  <si>
    <t>מעיין יוגב</t>
  </si>
  <si>
    <t>פלג מצפון</t>
  </si>
  <si>
    <r>
      <t>      </t>
    </r>
    <r>
      <rPr>
        <sz val="12"/>
        <color theme="1"/>
        <rFont val="Times New Roman"/>
        <family val="1"/>
      </rPr>
      <t>1:30:33</t>
    </r>
    <r>
      <rPr>
        <sz val="11"/>
        <color theme="1"/>
        <rFont val="Times New Roman"/>
        <family val="1"/>
      </rPr>
      <t> </t>
    </r>
  </si>
  <si>
    <t> (94) </t>
  </si>
  <si>
    <t>איגוד 14</t>
  </si>
  <si>
    <t>טל אל מרגלית</t>
  </si>
  <si>
    <t>רונה שקד</t>
  </si>
  <si>
    <t>סבטלנה סטפנוב</t>
  </si>
  <si>
    <r>
      <t>      </t>
    </r>
    <r>
      <rPr>
        <sz val="12"/>
        <color theme="1"/>
        <rFont val="Times New Roman"/>
        <family val="1"/>
      </rPr>
      <t>1:35:10</t>
    </r>
    <r>
      <rPr>
        <sz val="11"/>
        <color theme="1"/>
        <rFont val="Times New Roman"/>
        <family val="1"/>
      </rPr>
      <t> </t>
    </r>
  </si>
  <si>
    <t> (106) </t>
  </si>
  <si>
    <t>כרמל 7</t>
  </si>
  <si>
    <r>
      <t>      </t>
    </r>
    <r>
      <rPr>
        <sz val="12"/>
        <color theme="1"/>
        <rFont val="Times New Roman"/>
        <family val="1"/>
      </rPr>
      <t>1:35:22</t>
    </r>
    <r>
      <rPr>
        <sz val="11"/>
        <color theme="1"/>
        <rFont val="Times New Roman"/>
        <family val="1"/>
      </rPr>
      <t> </t>
    </r>
  </si>
  <si>
    <t> (93) </t>
  </si>
  <si>
    <t>יזרעאל 10</t>
  </si>
  <si>
    <t>אדר יבסייב</t>
  </si>
  <si>
    <t>ענבר לוי</t>
  </si>
  <si>
    <t>שחר דנק</t>
  </si>
  <si>
    <r>
      <t>      </t>
    </r>
    <r>
      <rPr>
        <sz val="12"/>
        <color theme="1"/>
        <rFont val="Times New Roman"/>
        <family val="1"/>
      </rPr>
      <t>1:40:27</t>
    </r>
    <r>
      <rPr>
        <sz val="11"/>
        <color theme="1"/>
        <rFont val="Times New Roman"/>
        <family val="1"/>
      </rPr>
      <t> </t>
    </r>
  </si>
  <si>
    <t> (90) </t>
  </si>
  <si>
    <t>השרון 9</t>
  </si>
  <si>
    <t>עדי מינסקי</t>
  </si>
  <si>
    <t>יובל קלקשטיין</t>
  </si>
  <si>
    <t>עומרי נוסבוים</t>
  </si>
  <si>
    <r>
      <t>      </t>
    </r>
    <r>
      <rPr>
        <sz val="12"/>
        <color theme="1"/>
        <rFont val="Times New Roman"/>
        <family val="1"/>
      </rPr>
      <t>1:44:57</t>
    </r>
    <r>
      <rPr>
        <sz val="11"/>
        <color theme="1"/>
        <rFont val="Times New Roman"/>
        <family val="1"/>
      </rPr>
      <t> </t>
    </r>
  </si>
  <si>
    <t> (84) </t>
  </si>
  <si>
    <t>מודיעין 13</t>
  </si>
  <si>
    <r>
      <t>      </t>
    </r>
    <r>
      <rPr>
        <sz val="12"/>
        <color theme="1"/>
        <rFont val="Times New Roman"/>
        <family val="1"/>
      </rPr>
      <t>2:00:11</t>
    </r>
    <r>
      <rPr>
        <sz val="11"/>
        <color theme="1"/>
        <rFont val="Times New Roman"/>
        <family val="1"/>
      </rPr>
      <t> </t>
    </r>
  </si>
  <si>
    <t> (85) </t>
  </si>
  <si>
    <t>גליל 6</t>
  </si>
  <si>
    <t>ברק מינדל הוכמן</t>
  </si>
  <si>
    <t>איליה לישנקו</t>
  </si>
  <si>
    <t>בן ליבוביץ</t>
  </si>
  <si>
    <r>
      <t>      </t>
    </r>
    <r>
      <rPr>
        <sz val="12"/>
        <color theme="1"/>
        <rFont val="Times New Roman"/>
        <family val="1"/>
      </rPr>
      <t>2:05:13</t>
    </r>
    <r>
      <rPr>
        <sz val="11"/>
        <color theme="1"/>
        <rFont val="Times New Roman"/>
        <family val="1"/>
      </rPr>
      <t> </t>
    </r>
  </si>
  <si>
    <t> (81) </t>
  </si>
  <si>
    <t>תל אביב 15</t>
  </si>
  <si>
    <t>הגר ריף</t>
  </si>
  <si>
    <t>ניצן שליו</t>
  </si>
  <si>
    <t>יאנה טייטר</t>
  </si>
  <si>
    <r>
      <t>      </t>
    </r>
    <r>
      <rPr>
        <sz val="12"/>
        <color theme="1"/>
        <rFont val="Times New Roman"/>
        <family val="1"/>
      </rPr>
      <t>2:22:45</t>
    </r>
    <r>
      <rPr>
        <sz val="11"/>
        <color theme="1"/>
        <rFont val="Times New Roman"/>
        <family val="1"/>
      </rPr>
      <t> </t>
    </r>
  </si>
  <si>
    <t> (103) </t>
  </si>
  <si>
    <t>תל אביב 12</t>
  </si>
  <si>
    <t>מעין אליאס</t>
  </si>
  <si>
    <t>יהל דגן</t>
  </si>
  <si>
    <t>יואב שליו</t>
  </si>
  <si>
    <r>
      <t>      </t>
    </r>
    <r>
      <rPr>
        <sz val="12"/>
        <color theme="1"/>
        <rFont val="Times New Roman"/>
        <family val="1"/>
      </rPr>
      <t>2:25:54</t>
    </r>
    <r>
      <rPr>
        <sz val="11"/>
        <color theme="1"/>
        <rFont val="Times New Roman"/>
        <family val="1"/>
      </rPr>
      <t> </t>
    </r>
  </si>
  <si>
    <t> (100) </t>
  </si>
  <si>
    <t>מנשה 12</t>
  </si>
  <si>
    <t>עידו ברן</t>
  </si>
  <si>
    <t>שחר יוגב</t>
  </si>
  <si>
    <t>רוזה ים</t>
  </si>
  <si>
    <r>
      <t>      </t>
    </r>
    <r>
      <rPr>
        <sz val="12"/>
        <color theme="1"/>
        <rFont val="Times New Roman"/>
        <family val="1"/>
      </rPr>
      <t>2:32:15</t>
    </r>
    <r>
      <rPr>
        <sz val="11"/>
        <color theme="1"/>
        <rFont val="Times New Roman"/>
        <family val="1"/>
      </rPr>
      <t> </t>
    </r>
  </si>
  <si>
    <t> (96) </t>
  </si>
  <si>
    <t>כרמל 5</t>
  </si>
  <si>
    <r>
      <t>      </t>
    </r>
    <r>
      <rPr>
        <sz val="12"/>
        <color theme="1"/>
        <rFont val="Times New Roman"/>
        <family val="1"/>
      </rPr>
      <t>2:43:15</t>
    </r>
    <r>
      <rPr>
        <sz val="11"/>
        <color theme="1"/>
        <rFont val="Times New Roman"/>
        <family val="1"/>
      </rPr>
      <t> </t>
    </r>
  </si>
  <si>
    <t> (91) </t>
  </si>
  <si>
    <t>תל אביב 17</t>
  </si>
  <si>
    <t>ענת סיפורים</t>
  </si>
  <si>
    <t>שיאן טל מסינג</t>
  </si>
  <si>
    <t>אביב טל</t>
  </si>
  <si>
    <r>
      <t>      </t>
    </r>
    <r>
      <rPr>
        <sz val="12"/>
        <color theme="1"/>
        <rFont val="Times New Roman"/>
        <family val="1"/>
      </rPr>
      <t>2:48:37</t>
    </r>
    <r>
      <rPr>
        <sz val="11"/>
        <color theme="1"/>
        <rFont val="Times New Roman"/>
        <family val="1"/>
      </rPr>
      <t> </t>
    </r>
  </si>
  <si>
    <t> (105) </t>
  </si>
  <si>
    <t>תל אביב 13</t>
  </si>
  <si>
    <t>יובל נוסוביצקי</t>
  </si>
  <si>
    <t>יואב רביד</t>
  </si>
  <si>
    <t>מתן שמוקלר</t>
  </si>
  <si>
    <r>
      <t>      </t>
    </r>
    <r>
      <rPr>
        <sz val="12"/>
        <color theme="1"/>
        <rFont val="Times New Roman"/>
        <family val="1"/>
      </rPr>
      <t>2:53:29</t>
    </r>
    <r>
      <rPr>
        <sz val="11"/>
        <color theme="1"/>
        <rFont val="Times New Roman"/>
        <family val="1"/>
      </rPr>
      <t> </t>
    </r>
  </si>
  <si>
    <t> (101) </t>
  </si>
  <si>
    <t>יזרעאל 8</t>
  </si>
  <si>
    <t>עומר סט</t>
  </si>
  <si>
    <t>מיה פלדמן</t>
  </si>
  <si>
    <t>גאיה שדמי</t>
  </si>
  <si>
    <r>
      <t>      </t>
    </r>
    <r>
      <rPr>
        <sz val="12"/>
        <color theme="1"/>
        <rFont val="Times New Roman"/>
        <family val="1"/>
      </rPr>
      <t>3:25:36</t>
    </r>
    <r>
      <rPr>
        <sz val="11"/>
        <color theme="1"/>
        <rFont val="Times New Roman"/>
        <family val="1"/>
      </rPr>
      <t> </t>
    </r>
  </si>
  <si>
    <t> (88) </t>
  </si>
  <si>
    <t>מודיעין 14</t>
  </si>
  <si>
    <r>
      <t>      </t>
    </r>
    <r>
      <rPr>
        <sz val="12"/>
        <color theme="1"/>
        <rFont val="Times New Roman"/>
        <family val="1"/>
      </rPr>
      <t>3:45:01</t>
    </r>
    <r>
      <rPr>
        <sz val="11"/>
        <color theme="1"/>
        <rFont val="Times New Roman"/>
        <family val="1"/>
      </rPr>
      <t> </t>
    </r>
  </si>
  <si>
    <t> (86) </t>
  </si>
  <si>
    <t>גליל 8</t>
  </si>
  <si>
    <t>קטרינה יופה</t>
  </si>
  <si>
    <t>מיכל שקד</t>
  </si>
  <si>
    <t>בר זהרין</t>
  </si>
  <si>
    <r>
      <t>      </t>
    </r>
    <r>
      <rPr>
        <sz val="12"/>
        <color theme="1"/>
        <rFont val="Times New Roman"/>
        <family val="1"/>
      </rPr>
      <t>1:27:03</t>
    </r>
    <r>
      <rPr>
        <sz val="11"/>
        <color theme="1"/>
        <rFont val="Times New Roman"/>
        <family val="1"/>
      </rPr>
      <t> </t>
    </r>
  </si>
  <si>
    <t> (108) </t>
  </si>
  <si>
    <t>תל אביב 19</t>
  </si>
  <si>
    <t>אניה גרינברג</t>
  </si>
  <si>
    <t>איריס רביד</t>
  </si>
  <si>
    <t>מיה מצגר</t>
  </si>
  <si>
    <r>
      <t>      </t>
    </r>
    <r>
      <rPr>
        <sz val="12"/>
        <color theme="1"/>
        <rFont val="Times New Roman"/>
        <family val="1"/>
      </rPr>
      <t>1:35:25</t>
    </r>
    <r>
      <rPr>
        <sz val="11"/>
        <color theme="1"/>
        <rFont val="Times New Roman"/>
        <family val="1"/>
      </rPr>
      <t> </t>
    </r>
  </si>
  <si>
    <t> (122) </t>
  </si>
  <si>
    <t>כרמל 8</t>
  </si>
  <si>
    <r>
      <t>      </t>
    </r>
    <r>
      <rPr>
        <sz val="12"/>
        <color theme="1"/>
        <rFont val="Times New Roman"/>
        <family val="1"/>
      </rPr>
      <t>1:51:41</t>
    </r>
    <r>
      <rPr>
        <sz val="11"/>
        <color theme="1"/>
        <rFont val="Times New Roman"/>
        <family val="1"/>
      </rPr>
      <t> </t>
    </r>
  </si>
  <si>
    <t> (118) </t>
  </si>
  <si>
    <t>מודיעין 16</t>
  </si>
  <si>
    <r>
      <t>      </t>
    </r>
    <r>
      <rPr>
        <sz val="12"/>
        <color theme="1"/>
        <rFont val="Times New Roman"/>
        <family val="1"/>
      </rPr>
      <t>1:52:25</t>
    </r>
    <r>
      <rPr>
        <sz val="11"/>
        <color theme="1"/>
        <rFont val="Times New Roman"/>
        <family val="1"/>
      </rPr>
      <t> </t>
    </r>
  </si>
  <si>
    <t> (111) </t>
  </si>
  <si>
    <t>טכניון 3</t>
  </si>
  <si>
    <t>טל פריד</t>
  </si>
  <si>
    <t>נרי פיין</t>
  </si>
  <si>
    <t>מרינה מאירקוביץ</t>
  </si>
  <si>
    <r>
      <t>      </t>
    </r>
    <r>
      <rPr>
        <sz val="12"/>
        <color theme="1"/>
        <rFont val="Times New Roman"/>
        <family val="1"/>
      </rPr>
      <t>1:53:00</t>
    </r>
    <r>
      <rPr>
        <sz val="11"/>
        <color theme="1"/>
        <rFont val="Times New Roman"/>
        <family val="1"/>
      </rPr>
      <t> </t>
    </r>
  </si>
  <si>
    <t> (117) </t>
  </si>
  <si>
    <t>תל אביב 18</t>
  </si>
  <si>
    <t>נעמי רביד</t>
  </si>
  <si>
    <t>איה ובמן</t>
  </si>
  <si>
    <t>יעל סגל</t>
  </si>
  <si>
    <r>
      <t>      </t>
    </r>
    <r>
      <rPr>
        <sz val="12"/>
        <color theme="1"/>
        <rFont val="Times New Roman"/>
        <family val="1"/>
      </rPr>
      <t>2:01:55</t>
    </r>
    <r>
      <rPr>
        <sz val="11"/>
        <color theme="1"/>
        <rFont val="Times New Roman"/>
        <family val="1"/>
      </rPr>
      <t> </t>
    </r>
  </si>
  <si>
    <t> (121) </t>
  </si>
  <si>
    <t>יזרעאל 11</t>
  </si>
  <si>
    <t>גל יסעור</t>
  </si>
  <si>
    <t>נעמה זילברשטיין</t>
  </si>
  <si>
    <t>ענבר יסעור</t>
  </si>
  <si>
    <r>
      <t>      </t>
    </r>
    <r>
      <rPr>
        <sz val="12"/>
        <color theme="1"/>
        <rFont val="Times New Roman"/>
        <family val="1"/>
      </rPr>
      <t>2:04:49</t>
    </r>
    <r>
      <rPr>
        <sz val="11"/>
        <color theme="1"/>
        <rFont val="Times New Roman"/>
        <family val="1"/>
      </rPr>
      <t> </t>
    </r>
  </si>
  <si>
    <t> (114) </t>
  </si>
  <si>
    <t>מנשה 14</t>
  </si>
  <si>
    <t>נועה נוימן</t>
  </si>
  <si>
    <t>ענת נוימן</t>
  </si>
  <si>
    <t>דפנה נוחמן</t>
  </si>
  <si>
    <r>
      <t>      </t>
    </r>
    <r>
      <rPr>
        <sz val="12"/>
        <color theme="1"/>
        <rFont val="Times New Roman"/>
        <family val="1"/>
      </rPr>
      <t>2:05:37</t>
    </r>
    <r>
      <rPr>
        <sz val="11"/>
        <color theme="1"/>
        <rFont val="Times New Roman"/>
        <family val="1"/>
      </rPr>
      <t> </t>
    </r>
  </si>
  <si>
    <t> (119) </t>
  </si>
  <si>
    <t>השרון 10</t>
  </si>
  <si>
    <t>שרון נוסבוים</t>
  </si>
  <si>
    <t>נטע דפני</t>
  </si>
  <si>
    <t>יונה הימן</t>
  </si>
  <si>
    <r>
      <t>      </t>
    </r>
    <r>
      <rPr>
        <sz val="12"/>
        <color theme="1"/>
        <rFont val="Times New Roman"/>
        <family val="1"/>
      </rPr>
      <t>2:06:20</t>
    </r>
    <r>
      <rPr>
        <sz val="11"/>
        <color theme="1"/>
        <rFont val="Times New Roman"/>
        <family val="1"/>
      </rPr>
      <t> </t>
    </r>
  </si>
  <si>
    <t> (110) </t>
  </si>
  <si>
    <t>מודיעין 18</t>
  </si>
  <si>
    <r>
      <t>      </t>
    </r>
    <r>
      <rPr>
        <sz val="12"/>
        <color theme="1"/>
        <rFont val="Times New Roman"/>
        <family val="1"/>
      </rPr>
      <t>2:25:42</t>
    </r>
    <r>
      <rPr>
        <sz val="11"/>
        <color theme="1"/>
        <rFont val="Times New Roman"/>
        <family val="1"/>
      </rPr>
      <t> </t>
    </r>
  </si>
  <si>
    <t> (113) </t>
  </si>
  <si>
    <t>מנשה 15</t>
  </si>
  <si>
    <t>מאיר ענת</t>
  </si>
  <si>
    <t>נעה ברבינג</t>
  </si>
  <si>
    <t>שחר זמיר</t>
  </si>
  <si>
    <r>
      <t>      </t>
    </r>
    <r>
      <rPr>
        <sz val="12"/>
        <color theme="1"/>
        <rFont val="Times New Roman"/>
        <family val="1"/>
      </rPr>
      <t>2:55:05</t>
    </r>
    <r>
      <rPr>
        <sz val="11"/>
        <color theme="1"/>
        <rFont val="Times New Roman"/>
        <family val="1"/>
      </rPr>
      <t> </t>
    </r>
  </si>
  <si>
    <t> (120) </t>
  </si>
  <si>
    <t>תל אביב 20</t>
  </si>
  <si>
    <r>
      <t>      </t>
    </r>
    <r>
      <rPr>
        <sz val="12"/>
        <color theme="1"/>
        <rFont val="Times New Roman"/>
        <family val="1"/>
      </rPr>
      <t>2:58:14</t>
    </r>
    <r>
      <rPr>
        <sz val="11"/>
        <color theme="1"/>
        <rFont val="Times New Roman"/>
        <family val="1"/>
      </rPr>
      <t> </t>
    </r>
  </si>
  <si>
    <t> (123) </t>
  </si>
  <si>
    <t>גליל 9</t>
  </si>
  <si>
    <t>אולגה סטרלין</t>
  </si>
  <si>
    <t>טטאינה שצירבנין</t>
  </si>
  <si>
    <t>טניה סיאלב</t>
  </si>
  <si>
    <r>
      <t>      </t>
    </r>
    <r>
      <rPr>
        <sz val="12"/>
        <color theme="1"/>
        <rFont val="Times New Roman"/>
        <family val="1"/>
      </rPr>
      <t>3:00:20</t>
    </r>
    <r>
      <rPr>
        <sz val="11"/>
        <color theme="1"/>
        <rFont val="Times New Roman"/>
        <family val="1"/>
      </rPr>
      <t> </t>
    </r>
  </si>
  <si>
    <t> (109) </t>
  </si>
  <si>
    <t>מודיעין 17</t>
  </si>
  <si>
    <r>
      <t>      </t>
    </r>
    <r>
      <rPr>
        <sz val="12"/>
        <color theme="1"/>
        <rFont val="Times New Roman"/>
        <family val="1"/>
      </rPr>
      <t>3:12:55</t>
    </r>
    <r>
      <rPr>
        <sz val="11"/>
        <color theme="1"/>
        <rFont val="Times New Roman"/>
        <family val="1"/>
      </rPr>
      <t> </t>
    </r>
  </si>
  <si>
    <t> (112) </t>
  </si>
  <si>
    <t>יזרעאל 12</t>
  </si>
  <si>
    <t>ענבר דה קוסטה</t>
  </si>
  <si>
    <t>נעה ארצי</t>
  </si>
  <si>
    <t>נורית שמואלי</t>
  </si>
  <si>
    <r>
      <t>      </t>
    </r>
    <r>
      <rPr>
        <sz val="12"/>
        <color theme="1"/>
        <rFont val="Times New Roman"/>
        <family val="1"/>
      </rPr>
      <t>3:41:29</t>
    </r>
    <r>
      <rPr>
        <sz val="11"/>
        <color theme="1"/>
        <rFont val="Times New Roman"/>
        <family val="1"/>
      </rPr>
      <t> </t>
    </r>
  </si>
  <si>
    <t> (115) </t>
  </si>
  <si>
    <t>מנשה 1</t>
  </si>
  <si>
    <t>יוגב רותם</t>
  </si>
  <si>
    <t>סלע זמיר</t>
  </si>
  <si>
    <t>ערן סגל</t>
  </si>
  <si>
    <r>
      <t>      </t>
    </r>
    <r>
      <rPr>
        <sz val="12"/>
        <color theme="1"/>
        <rFont val="Times New Roman"/>
        <family val="1"/>
      </rPr>
      <t>1:34:52</t>
    </r>
    <r>
      <rPr>
        <sz val="11"/>
        <color theme="1"/>
        <rFont val="Times New Roman"/>
        <family val="1"/>
      </rPr>
      <t> </t>
    </r>
  </si>
  <si>
    <t> (22) </t>
  </si>
  <si>
    <t>השרון 1</t>
  </si>
  <si>
    <t>דניאל גריף</t>
  </si>
  <si>
    <t>אלון כהנא</t>
  </si>
  <si>
    <t>ארם יעקובי</t>
  </si>
  <si>
    <r>
      <t>      </t>
    </r>
    <r>
      <rPr>
        <sz val="12"/>
        <color theme="1"/>
        <rFont val="Times New Roman"/>
        <family val="1"/>
      </rPr>
      <t>1:40:25</t>
    </r>
    <r>
      <rPr>
        <sz val="11"/>
        <color theme="1"/>
        <rFont val="Times New Roman"/>
        <family val="1"/>
      </rPr>
      <t> </t>
    </r>
  </si>
  <si>
    <t> (3) </t>
  </si>
  <si>
    <t>תל אביב 1</t>
  </si>
  <si>
    <t>זף סגל</t>
  </si>
  <si>
    <t>עודד ורבין</t>
  </si>
  <si>
    <t>אלון זורע</t>
  </si>
  <si>
    <r>
      <t>      </t>
    </r>
    <r>
      <rPr>
        <sz val="12"/>
        <color theme="1"/>
        <rFont val="Times New Roman"/>
        <family val="1"/>
      </rPr>
      <t>1:41:52</t>
    </r>
    <r>
      <rPr>
        <sz val="11"/>
        <color theme="1"/>
        <rFont val="Times New Roman"/>
        <family val="1"/>
      </rPr>
      <t> </t>
    </r>
  </si>
  <si>
    <t> (31) </t>
  </si>
  <si>
    <t>מודיעין 2</t>
  </si>
  <si>
    <t>גל איזביצקי</t>
  </si>
  <si>
    <t>איתי מנור</t>
  </si>
  <si>
    <t>עמית יצחקי</t>
  </si>
  <si>
    <r>
      <t>      </t>
    </r>
    <r>
      <rPr>
        <sz val="12"/>
        <color theme="1"/>
        <rFont val="Times New Roman"/>
        <family val="1"/>
      </rPr>
      <t>1:42:13</t>
    </r>
    <r>
      <rPr>
        <sz val="11"/>
        <color theme="1"/>
        <rFont val="Times New Roman"/>
        <family val="1"/>
      </rPr>
      <t> </t>
    </r>
  </si>
  <si>
    <t> (7) </t>
  </si>
  <si>
    <t>יזרעאל 1</t>
  </si>
  <si>
    <t>מופז שמואלי</t>
  </si>
  <si>
    <t>עמר כחל</t>
  </si>
  <si>
    <t>ניצן יסעור</t>
  </si>
  <si>
    <r>
      <t>      </t>
    </r>
    <r>
      <rPr>
        <sz val="12"/>
        <color theme="1"/>
        <rFont val="Times New Roman"/>
        <family val="1"/>
      </rPr>
      <t>1:42:41</t>
    </r>
    <r>
      <rPr>
        <sz val="11"/>
        <color theme="1"/>
        <rFont val="Times New Roman"/>
        <family val="1"/>
      </rPr>
      <t> </t>
    </r>
  </si>
  <si>
    <t> (13) </t>
  </si>
  <si>
    <t>עמק חפר 1</t>
  </si>
  <si>
    <t>דרור אוזן</t>
  </si>
  <si>
    <t>אמיר צור</t>
  </si>
  <si>
    <t>יבגני סיווטוב</t>
  </si>
  <si>
    <r>
      <t>      </t>
    </r>
    <r>
      <rPr>
        <sz val="12"/>
        <color theme="1"/>
        <rFont val="Times New Roman"/>
        <family val="1"/>
      </rPr>
      <t>1:56:36</t>
    </r>
    <r>
      <rPr>
        <sz val="11"/>
        <color theme="1"/>
        <rFont val="Times New Roman"/>
        <family val="1"/>
      </rPr>
      <t> </t>
    </r>
  </si>
  <si>
    <t> (27) </t>
  </si>
  <si>
    <t>כרמל 1</t>
  </si>
  <si>
    <r>
      <t>      </t>
    </r>
    <r>
      <rPr>
        <sz val="12"/>
        <color theme="1"/>
        <rFont val="Times New Roman"/>
        <family val="1"/>
      </rPr>
      <t>2:04:02</t>
    </r>
    <r>
      <rPr>
        <sz val="11"/>
        <color theme="1"/>
        <rFont val="Times New Roman"/>
        <family val="1"/>
      </rPr>
      <t> </t>
    </r>
  </si>
  <si>
    <t> (19) </t>
  </si>
  <si>
    <t>יזרעאל 2</t>
  </si>
  <si>
    <t>חן שמואלי</t>
  </si>
  <si>
    <t>ניר יסעור</t>
  </si>
  <si>
    <t>אורי דבש</t>
  </si>
  <si>
    <r>
      <t>      </t>
    </r>
    <r>
      <rPr>
        <sz val="12"/>
        <color theme="1"/>
        <rFont val="Times New Roman"/>
        <family val="1"/>
      </rPr>
      <t>2:05:38</t>
    </r>
    <r>
      <rPr>
        <sz val="11"/>
        <color theme="1"/>
        <rFont val="Times New Roman"/>
        <family val="1"/>
      </rPr>
      <t> </t>
    </r>
  </si>
  <si>
    <t> (14) </t>
  </si>
  <si>
    <t>עמק חפר 2</t>
  </si>
  <si>
    <t>אלעד בביוף</t>
  </si>
  <si>
    <t>יואב מרימר</t>
  </si>
  <si>
    <t>עומר שוח</t>
  </si>
  <si>
    <r>
      <t>      </t>
    </r>
    <r>
      <rPr>
        <sz val="12"/>
        <color theme="1"/>
        <rFont val="Times New Roman"/>
        <family val="1"/>
      </rPr>
      <t>2:10:28</t>
    </r>
    <r>
      <rPr>
        <sz val="11"/>
        <color theme="1"/>
        <rFont val="Times New Roman"/>
        <family val="1"/>
      </rPr>
      <t> </t>
    </r>
  </si>
  <si>
    <t> (28) </t>
  </si>
  <si>
    <t>מנשה 2</t>
  </si>
  <si>
    <t>חגי לדרר</t>
  </si>
  <si>
    <t>מתן עין דר</t>
  </si>
  <si>
    <t>רועי גרנט</t>
  </si>
  <si>
    <r>
      <t>      </t>
    </r>
    <r>
      <rPr>
        <sz val="12"/>
        <color theme="1"/>
        <rFont val="Times New Roman"/>
        <family val="1"/>
      </rPr>
      <t>2:13:50</t>
    </r>
    <r>
      <rPr>
        <sz val="11"/>
        <color theme="1"/>
        <rFont val="Times New Roman"/>
        <family val="1"/>
      </rPr>
      <t> </t>
    </r>
  </si>
  <si>
    <t> (23) </t>
  </si>
  <si>
    <t>מודיעין 1</t>
  </si>
  <si>
    <t>דניאל שחורי</t>
  </si>
  <si>
    <t>אליק אבידן</t>
  </si>
  <si>
    <t>רעי גוטמן</t>
  </si>
  <si>
    <r>
      <t>      </t>
    </r>
    <r>
      <rPr>
        <sz val="12"/>
        <color theme="1"/>
        <rFont val="Times New Roman"/>
        <family val="1"/>
      </rPr>
      <t>2:14:20</t>
    </r>
    <r>
      <rPr>
        <sz val="11"/>
        <color theme="1"/>
        <rFont val="Times New Roman"/>
        <family val="1"/>
      </rPr>
      <t> </t>
    </r>
  </si>
  <si>
    <t> (6) </t>
  </si>
  <si>
    <t>טכניון 1</t>
  </si>
  <si>
    <t>אורי ברקן</t>
  </si>
  <si>
    <t>טל גלילי</t>
  </si>
  <si>
    <t>אור יאיר</t>
  </si>
  <si>
    <r>
      <t>      </t>
    </r>
    <r>
      <rPr>
        <sz val="12"/>
        <color theme="1"/>
        <rFont val="Times New Roman"/>
        <family val="1"/>
      </rPr>
      <t>2:16:49</t>
    </r>
    <r>
      <rPr>
        <sz val="11"/>
        <color theme="1"/>
        <rFont val="Times New Roman"/>
        <family val="1"/>
      </rPr>
      <t> </t>
    </r>
  </si>
  <si>
    <t> (11) </t>
  </si>
  <si>
    <t>מודיעין 3</t>
  </si>
  <si>
    <t>ליאור הלחמי</t>
  </si>
  <si>
    <t>אלי סרגה</t>
  </si>
  <si>
    <t>רן שביב</t>
  </si>
  <si>
    <r>
      <t>      </t>
    </r>
    <r>
      <rPr>
        <sz val="12"/>
        <color theme="1"/>
        <rFont val="Times New Roman"/>
        <family val="1"/>
      </rPr>
      <t>2:20:45</t>
    </r>
    <r>
      <rPr>
        <sz val="11"/>
        <color theme="1"/>
        <rFont val="Times New Roman"/>
        <family val="1"/>
      </rPr>
      <t> </t>
    </r>
  </si>
  <si>
    <t> (8) </t>
  </si>
  <si>
    <t>מודיעין 5</t>
  </si>
  <si>
    <t>גיל שכטר</t>
  </si>
  <si>
    <t>שאול וייסמן</t>
  </si>
  <si>
    <t>שקד רגב</t>
  </si>
  <si>
    <r>
      <t>      </t>
    </r>
    <r>
      <rPr>
        <sz val="12"/>
        <color theme="1"/>
        <rFont val="Times New Roman"/>
        <family val="1"/>
      </rPr>
      <t>2:24:49</t>
    </r>
    <r>
      <rPr>
        <sz val="11"/>
        <color theme="1"/>
        <rFont val="Times New Roman"/>
        <family val="1"/>
      </rPr>
      <t> </t>
    </r>
  </si>
  <si>
    <t> (10) </t>
  </si>
  <si>
    <t>תל אביב 2</t>
  </si>
  <si>
    <t>שחר שפר</t>
  </si>
  <si>
    <t>נועם מנור</t>
  </si>
  <si>
    <t>יואב וינשל</t>
  </si>
  <si>
    <r>
      <t>      </t>
    </r>
    <r>
      <rPr>
        <sz val="12"/>
        <color theme="1"/>
        <rFont val="Times New Roman"/>
        <family val="1"/>
      </rPr>
      <t>2:28:38</t>
    </r>
    <r>
      <rPr>
        <sz val="11"/>
        <color theme="1"/>
        <rFont val="Times New Roman"/>
        <family val="1"/>
      </rPr>
      <t> </t>
    </r>
  </si>
  <si>
    <t> (32) </t>
  </si>
  <si>
    <t>תל אביב 7</t>
  </si>
  <si>
    <t>אמיר חלבה</t>
  </si>
  <si>
    <t>דור הראל</t>
  </si>
  <si>
    <t>אלון הולנדר</t>
  </si>
  <si>
    <r>
      <t>      </t>
    </r>
    <r>
      <rPr>
        <sz val="12"/>
        <color theme="1"/>
        <rFont val="Times New Roman"/>
        <family val="1"/>
      </rPr>
      <t>2:37:57</t>
    </r>
    <r>
      <rPr>
        <sz val="11"/>
        <color theme="1"/>
        <rFont val="Times New Roman"/>
        <family val="1"/>
      </rPr>
      <t> </t>
    </r>
  </si>
  <si>
    <t> (37) </t>
  </si>
  <si>
    <t>כרמל 3</t>
  </si>
  <si>
    <r>
      <t>      </t>
    </r>
    <r>
      <rPr>
        <sz val="12"/>
        <color theme="1"/>
        <rFont val="Times New Roman"/>
        <family val="1"/>
      </rPr>
      <t>2:48:04</t>
    </r>
    <r>
      <rPr>
        <sz val="11"/>
        <color theme="1"/>
        <rFont val="Times New Roman"/>
        <family val="1"/>
      </rPr>
      <t> </t>
    </r>
  </si>
  <si>
    <t> (21) </t>
  </si>
  <si>
    <t>השרון 3</t>
  </si>
  <si>
    <t>סלבה גלברדבסקי</t>
  </si>
  <si>
    <t>דניאל רז רוטשילד</t>
  </si>
  <si>
    <t>מור יפה</t>
  </si>
  <si>
    <r>
      <t>      </t>
    </r>
    <r>
      <rPr>
        <sz val="12"/>
        <color theme="1"/>
        <rFont val="Times New Roman"/>
        <family val="1"/>
      </rPr>
      <t>2:56:23</t>
    </r>
    <r>
      <rPr>
        <sz val="11"/>
        <color theme="1"/>
        <rFont val="Times New Roman"/>
        <family val="1"/>
      </rPr>
      <t> </t>
    </r>
  </si>
  <si>
    <t> (5) </t>
  </si>
  <si>
    <t>יזרעאל 3</t>
  </si>
  <si>
    <t>שליו פלדמן</t>
  </si>
  <si>
    <t>ירון ארצי</t>
  </si>
  <si>
    <t>רן דבש</t>
  </si>
  <si>
    <r>
      <t>      </t>
    </r>
    <r>
      <rPr>
        <sz val="12"/>
        <color theme="1"/>
        <rFont val="Times New Roman"/>
        <family val="1"/>
      </rPr>
      <t>2:56:39</t>
    </r>
    <r>
      <rPr>
        <sz val="11"/>
        <color theme="1"/>
        <rFont val="Times New Roman"/>
        <family val="1"/>
      </rPr>
      <t> </t>
    </r>
  </si>
  <si>
    <t> (15) </t>
  </si>
  <si>
    <t>ירושלים 1</t>
  </si>
  <si>
    <t>יואב מה טוב</t>
  </si>
  <si>
    <t>עדו סירוטה</t>
  </si>
  <si>
    <t>שאול נצר</t>
  </si>
  <si>
    <r>
      <t>      </t>
    </r>
    <r>
      <rPr>
        <sz val="12"/>
        <color theme="1"/>
        <rFont val="Times New Roman"/>
        <family val="1"/>
      </rPr>
      <t>2:58:26</t>
    </r>
    <r>
      <rPr>
        <sz val="11"/>
        <color theme="1"/>
        <rFont val="Times New Roman"/>
        <family val="1"/>
      </rPr>
      <t> </t>
    </r>
  </si>
  <si>
    <t> (17) </t>
  </si>
  <si>
    <t>תל אביב 4</t>
  </si>
  <si>
    <t>יוחאי שפי</t>
  </si>
  <si>
    <t>אנטון לבד</t>
  </si>
  <si>
    <t>זיו קלדרון</t>
  </si>
  <si>
    <r>
      <t>      </t>
    </r>
    <r>
      <rPr>
        <sz val="12"/>
        <color theme="1"/>
        <rFont val="Times New Roman"/>
        <family val="1"/>
      </rPr>
      <t>2:59:21</t>
    </r>
    <r>
      <rPr>
        <sz val="11"/>
        <color theme="1"/>
        <rFont val="Times New Roman"/>
        <family val="1"/>
      </rPr>
      <t> </t>
    </r>
  </si>
  <si>
    <t> (34) </t>
  </si>
  <si>
    <t>כרמל 2</t>
  </si>
  <si>
    <r>
      <t>      </t>
    </r>
    <r>
      <rPr>
        <sz val="12"/>
        <color theme="1"/>
        <rFont val="Times New Roman"/>
        <family val="1"/>
      </rPr>
      <t>3:06:27</t>
    </r>
    <r>
      <rPr>
        <sz val="11"/>
        <color theme="1"/>
        <rFont val="Times New Roman"/>
        <family val="1"/>
      </rPr>
      <t> </t>
    </r>
  </si>
  <si>
    <t> (20) </t>
  </si>
  <si>
    <t>באר שבע 1</t>
  </si>
  <si>
    <t>תומר פניני</t>
  </si>
  <si>
    <t>יונתן ניסים</t>
  </si>
  <si>
    <t>ניצן בן נר</t>
  </si>
  <si>
    <r>
      <t>      </t>
    </r>
    <r>
      <rPr>
        <sz val="12"/>
        <color theme="1"/>
        <rFont val="Times New Roman"/>
        <family val="1"/>
      </rPr>
      <t>3:13:13</t>
    </r>
    <r>
      <rPr>
        <sz val="11"/>
        <color theme="1"/>
        <rFont val="Times New Roman"/>
        <family val="1"/>
      </rPr>
      <t> </t>
    </r>
  </si>
  <si>
    <t> (38) </t>
  </si>
  <si>
    <t>יזרעאל 4</t>
  </si>
  <si>
    <t>שהם אגוזי</t>
  </si>
  <si>
    <t>ים שדמי</t>
  </si>
  <si>
    <t>גיא יוחנן</t>
  </si>
  <si>
    <r>
      <t>      </t>
    </r>
    <r>
      <rPr>
        <sz val="12"/>
        <color theme="1"/>
        <rFont val="Times New Roman"/>
        <family val="1"/>
      </rPr>
      <t>3:14:18</t>
    </r>
    <r>
      <rPr>
        <sz val="11"/>
        <color theme="1"/>
        <rFont val="Times New Roman"/>
        <family val="1"/>
      </rPr>
      <t> </t>
    </r>
  </si>
  <si>
    <t> (16) </t>
  </si>
  <si>
    <t>מנשה 4</t>
  </si>
  <si>
    <t>ירון סיטבון</t>
  </si>
  <si>
    <t>אביב יוגב</t>
  </si>
  <si>
    <t>גיורא מצפון</t>
  </si>
  <si>
    <r>
      <t>      </t>
    </r>
    <r>
      <rPr>
        <sz val="12"/>
        <color theme="1"/>
        <rFont val="Times New Roman"/>
        <family val="1"/>
      </rPr>
      <t>3:25:14</t>
    </r>
    <r>
      <rPr>
        <sz val="11"/>
        <color theme="1"/>
        <rFont val="Times New Roman"/>
        <family val="1"/>
      </rPr>
      <t> </t>
    </r>
  </si>
  <si>
    <t> (25) </t>
  </si>
  <si>
    <t>גליל 2</t>
  </si>
  <si>
    <t>מיכאל בולוטני</t>
  </si>
  <si>
    <t>שי זלצר</t>
  </si>
  <si>
    <t>פבל לויצקי</t>
  </si>
  <si>
    <r>
      <t>      </t>
    </r>
    <r>
      <rPr>
        <sz val="12"/>
        <color theme="1"/>
        <rFont val="Times New Roman"/>
        <family val="1"/>
      </rPr>
      <t>3:26:28</t>
    </r>
    <r>
      <rPr>
        <sz val="11"/>
        <color theme="1"/>
        <rFont val="Times New Roman"/>
        <family val="1"/>
      </rPr>
      <t> </t>
    </r>
  </si>
  <si>
    <t> (2) </t>
  </si>
  <si>
    <t>עמק  - 1</t>
  </si>
  <si>
    <t>כרמל - 2</t>
  </si>
  <si>
    <t>תל א - 4</t>
  </si>
  <si>
    <t>תל א - 5</t>
  </si>
  <si>
    <t>טכני - 1</t>
  </si>
  <si>
    <t>ירוש - 1</t>
  </si>
  <si>
    <t>באר  - 1</t>
  </si>
  <si>
    <t>עמק  - 2</t>
  </si>
  <si>
    <t>כרמל - 3</t>
  </si>
  <si>
    <t>יזרע - 4</t>
  </si>
  <si>
    <t>ניקוד</t>
  </si>
  <si>
    <t>סה"כ</t>
  </si>
  <si>
    <t>Open</t>
  </si>
  <si>
    <t>Senior</t>
  </si>
  <si>
    <t>נווט 1</t>
  </si>
  <si>
    <t>נווט 2</t>
  </si>
  <si>
    <t>נווט 3</t>
  </si>
  <si>
    <t>youth</t>
  </si>
  <si>
    <t xml:space="preserve"> </t>
  </si>
</sst>
</file>

<file path=xl/styles.xml><?xml version="1.0" encoding="utf-8"?>
<styleSheet xmlns="http://schemas.openxmlformats.org/spreadsheetml/2006/main">
  <numFmts count="1">
    <numFmt numFmtId="169" formatCode="0.0"/>
  </numFmts>
  <fonts count="4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2"/>
      <color rgb="FFFFFFFF"/>
      <name val="Times New Roman"/>
      <family val="1"/>
    </font>
    <font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5090B0"/>
        <bgColor indexed="64"/>
      </patternFill>
    </fill>
    <fill>
      <patternFill patternType="solid">
        <fgColor rgb="FFBBDDFF"/>
        <bgColor indexed="64"/>
      </patternFill>
    </fill>
    <fill>
      <patternFill patternType="solid">
        <fgColor rgb="FFE4DDD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EEF8"/>
        <bgColor indexed="64"/>
      </patternFill>
    </fill>
    <fill>
      <patternFill patternType="solid">
        <fgColor rgb="FFF6F0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0" xfId="0" applyFont="1" applyFill="1"/>
    <xf numFmtId="0" fontId="1" fillId="6" borderId="0" xfId="0" applyFont="1" applyFill="1" applyAlignment="1">
      <alignment vertical="top"/>
    </xf>
    <xf numFmtId="0" fontId="1" fillId="7" borderId="0" xfId="0" applyFont="1" applyFill="1" applyAlignment="1">
      <alignment horizontal="right" vertical="top"/>
    </xf>
    <xf numFmtId="21" fontId="0" fillId="0" borderId="0" xfId="0" applyNumberFormat="1"/>
    <xf numFmtId="21" fontId="1" fillId="7" borderId="0" xfId="0" applyNumberFormat="1" applyFont="1" applyFill="1" applyAlignment="1">
      <alignment horizontal="right" vertical="top" wrapText="1"/>
    </xf>
    <xf numFmtId="0" fontId="1" fillId="7" borderId="0" xfId="0" applyFont="1" applyFill="1" applyAlignment="1">
      <alignment horizontal="right" vertical="top" wrapText="1"/>
    </xf>
    <xf numFmtId="0" fontId="1" fillId="8" borderId="0" xfId="0" applyFont="1" applyFill="1" applyAlignment="1">
      <alignment horizontal="right" vertical="top"/>
    </xf>
    <xf numFmtId="21" fontId="1" fillId="8" borderId="0" xfId="0" applyNumberFormat="1" applyFont="1" applyFill="1" applyAlignment="1">
      <alignment horizontal="right" vertical="top" wrapText="1"/>
    </xf>
    <xf numFmtId="0" fontId="1" fillId="8" borderId="0" xfId="0" applyFont="1" applyFill="1" applyAlignment="1">
      <alignment horizontal="right" vertical="top" wrapText="1"/>
    </xf>
    <xf numFmtId="0" fontId="1" fillId="7" borderId="0" xfId="0" applyFont="1" applyFill="1" applyAlignment="1">
      <alignment horizontal="center" vertical="top"/>
    </xf>
    <xf numFmtId="0" fontId="1" fillId="8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21" fontId="0" fillId="0" borderId="5" xfId="0" applyNumberFormat="1" applyBorder="1" applyAlignment="1">
      <alignment horizontal="center"/>
    </xf>
    <xf numFmtId="0" fontId="0" fillId="9" borderId="0" xfId="0" applyFill="1"/>
    <xf numFmtId="169" fontId="0" fillId="9" borderId="1" xfId="0" applyNumberFormat="1" applyFill="1" applyBorder="1" applyAlignment="1">
      <alignment horizontal="center"/>
    </xf>
    <xf numFmtId="0" fontId="0" fillId="9" borderId="0" xfId="0" applyFill="1" applyBorder="1"/>
    <xf numFmtId="21" fontId="0" fillId="9" borderId="0" xfId="0" applyNumberFormat="1" applyFill="1"/>
    <xf numFmtId="0" fontId="0" fillId="10" borderId="0" xfId="0" applyFill="1"/>
    <xf numFmtId="169" fontId="0" fillId="10" borderId="1" xfId="0" applyNumberFormat="1" applyFill="1" applyBorder="1" applyAlignment="1">
      <alignment horizontal="center"/>
    </xf>
    <xf numFmtId="0" fontId="0" fillId="10" borderId="0" xfId="0" applyFill="1" applyBorder="1"/>
    <xf numFmtId="21" fontId="0" fillId="10" borderId="0" xfId="0" applyNumberFormat="1" applyFill="1"/>
    <xf numFmtId="0" fontId="0" fillId="11" borderId="0" xfId="0" applyFill="1"/>
    <xf numFmtId="169" fontId="0" fillId="11" borderId="1" xfId="0" applyNumberFormat="1" applyFill="1" applyBorder="1" applyAlignment="1">
      <alignment horizontal="center"/>
    </xf>
    <xf numFmtId="0" fontId="0" fillId="11" borderId="0" xfId="0" applyFill="1" applyBorder="1"/>
    <xf numFmtId="21" fontId="0" fillId="11" borderId="0" xfId="0" applyNumberFormat="1" applyFill="1"/>
    <xf numFmtId="0" fontId="0" fillId="12" borderId="0" xfId="0" applyFill="1"/>
    <xf numFmtId="169" fontId="0" fillId="12" borderId="1" xfId="0" applyNumberFormat="1" applyFill="1" applyBorder="1" applyAlignment="1">
      <alignment horizontal="center"/>
    </xf>
    <xf numFmtId="0" fontId="0" fillId="12" borderId="0" xfId="0" applyFill="1" applyBorder="1"/>
    <xf numFmtId="21" fontId="0" fillId="12" borderId="0" xfId="0" applyNumberFormat="1" applyFill="1"/>
    <xf numFmtId="0" fontId="0" fillId="13" borderId="0" xfId="0" applyFill="1"/>
    <xf numFmtId="169" fontId="0" fillId="13" borderId="1" xfId="0" applyNumberFormat="1" applyFill="1" applyBorder="1" applyAlignment="1">
      <alignment horizontal="center"/>
    </xf>
    <xf numFmtId="0" fontId="0" fillId="13" borderId="0" xfId="0" applyFill="1" applyBorder="1"/>
    <xf numFmtId="21" fontId="0" fillId="1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9"/>
  <sheetViews>
    <sheetView rightToLeft="1" topLeftCell="A14" workbookViewId="0">
      <selection activeCell="I65" sqref="I65:K65"/>
    </sheetView>
  </sheetViews>
  <sheetFormatPr defaultRowHeight="14.25"/>
  <sheetData>
    <row r="1" spans="1:18">
      <c r="L1" t="s">
        <v>166</v>
      </c>
      <c r="M1" t="s">
        <v>162</v>
      </c>
      <c r="N1" t="s">
        <v>163</v>
      </c>
      <c r="O1" t="s">
        <v>164</v>
      </c>
      <c r="P1" t="s">
        <v>167</v>
      </c>
      <c r="Q1" t="s">
        <v>168</v>
      </c>
      <c r="R1" t="s">
        <v>165</v>
      </c>
    </row>
    <row r="2" spans="1:18" ht="15.75">
      <c r="A2" s="12">
        <v>1</v>
      </c>
      <c r="B2" s="1" t="s">
        <v>370</v>
      </c>
      <c r="C2" s="13" t="s">
        <v>371</v>
      </c>
      <c r="D2" s="13"/>
      <c r="E2" s="13"/>
      <c r="F2" s="14" t="s">
        <v>372</v>
      </c>
      <c r="G2" s="14"/>
      <c r="H2" s="14"/>
      <c r="I2" s="13" t="s">
        <v>373</v>
      </c>
      <c r="J2" s="13"/>
      <c r="K2" s="13"/>
      <c r="L2" t="str">
        <f>C2&amp;", "&amp;F2&amp;", "&amp;I2</f>
        <v>יוגב רותם, סלע זמיר, ערן סגל</v>
      </c>
      <c r="M2">
        <f>K4</f>
        <v>1</v>
      </c>
      <c r="N2" t="str">
        <f>B4</f>
        <v> (22) </v>
      </c>
      <c r="O2" t="str">
        <f>B2</f>
        <v>מנשה 1</v>
      </c>
      <c r="P2">
        <v>1</v>
      </c>
      <c r="Q2" t="str">
        <f>LEFT(B2,4)&amp;" - "&amp;P2</f>
        <v>מנשה - 1</v>
      </c>
      <c r="R2" s="4">
        <f>J4</f>
        <v>6.5868055555555555E-2</v>
      </c>
    </row>
    <row r="3" spans="1:18" ht="15.75" hidden="1">
      <c r="A3" s="12"/>
      <c r="B3" s="2" t="s">
        <v>374</v>
      </c>
      <c r="C3" s="3">
        <v>22.1</v>
      </c>
      <c r="D3" s="5">
        <v>2.2372685185185186E-2</v>
      </c>
      <c r="E3" s="6">
        <v>1</v>
      </c>
      <c r="F3" s="7">
        <v>22.2</v>
      </c>
      <c r="G3" s="8">
        <v>2.3379629629629629E-2</v>
      </c>
      <c r="H3" s="9">
        <v>1</v>
      </c>
      <c r="I3" s="3">
        <v>22.3</v>
      </c>
      <c r="J3" s="5">
        <v>2.0104166666666666E-2</v>
      </c>
      <c r="K3" s="6">
        <v>1</v>
      </c>
      <c r="R3" s="4"/>
    </row>
    <row r="4" spans="1:18" ht="15" hidden="1">
      <c r="A4" s="12"/>
      <c r="B4" s="2" t="s">
        <v>375</v>
      </c>
      <c r="C4" s="10"/>
      <c r="D4" s="5">
        <v>2.2372685185185186E-2</v>
      </c>
      <c r="E4" s="6">
        <v>3</v>
      </c>
      <c r="F4" s="11"/>
      <c r="G4" s="8">
        <v>4.5752314814814815E-2</v>
      </c>
      <c r="H4" s="9">
        <v>2</v>
      </c>
      <c r="I4" s="10"/>
      <c r="J4" s="5">
        <v>6.5868055555555555E-2</v>
      </c>
      <c r="K4" s="6">
        <v>1</v>
      </c>
    </row>
    <row r="5" spans="1:18" ht="15.75">
      <c r="A5" s="12">
        <v>2</v>
      </c>
      <c r="B5" s="1" t="s">
        <v>376</v>
      </c>
      <c r="C5" s="13" t="s">
        <v>377</v>
      </c>
      <c r="D5" s="13"/>
      <c r="E5" s="13"/>
      <c r="F5" s="14" t="s">
        <v>378</v>
      </c>
      <c r="G5" s="14"/>
      <c r="H5" s="14"/>
      <c r="I5" s="13" t="s">
        <v>379</v>
      </c>
      <c r="J5" s="13"/>
      <c r="K5" s="13"/>
      <c r="L5" t="str">
        <f>C5&amp;", "&amp;F5&amp;", "&amp;I5</f>
        <v>דניאל גריף, אלון כהנא, ארם יעקובי</v>
      </c>
      <c r="M5">
        <f>K7</f>
        <v>2</v>
      </c>
      <c r="N5" t="str">
        <f>B7</f>
        <v> (3) </v>
      </c>
      <c r="O5" t="str">
        <f>B5</f>
        <v>השרון 1</v>
      </c>
      <c r="P5">
        <v>1</v>
      </c>
      <c r="Q5" t="str">
        <f>LEFT(B5,4)&amp;" - "&amp;P5</f>
        <v>השרו - 1</v>
      </c>
      <c r="R5" s="4">
        <f>J7</f>
        <v>6.9733796296296294E-2</v>
      </c>
    </row>
    <row r="6" spans="1:18" ht="15.75" hidden="1">
      <c r="A6" s="12"/>
      <c r="B6" s="2" t="s">
        <v>380</v>
      </c>
      <c r="C6" s="3">
        <v>3.1</v>
      </c>
      <c r="D6" s="5">
        <v>2.2523148148148143E-2</v>
      </c>
      <c r="E6" s="6">
        <v>1</v>
      </c>
      <c r="F6" s="7">
        <v>3.2</v>
      </c>
      <c r="G6" s="8">
        <v>2.7604166666666666E-2</v>
      </c>
      <c r="H6" s="9">
        <v>1</v>
      </c>
      <c r="I6" s="3">
        <v>3.3</v>
      </c>
      <c r="J6" s="5">
        <v>1.9606481481481482E-2</v>
      </c>
      <c r="K6" s="6">
        <v>1</v>
      </c>
    </row>
    <row r="7" spans="1:18" ht="15" hidden="1">
      <c r="A7" s="12"/>
      <c r="B7" s="2" t="s">
        <v>381</v>
      </c>
      <c r="C7" s="10"/>
      <c r="D7" s="5">
        <v>2.2523148148148143E-2</v>
      </c>
      <c r="E7" s="6">
        <v>5</v>
      </c>
      <c r="F7" s="11"/>
      <c r="G7" s="8">
        <v>5.0127314814814812E-2</v>
      </c>
      <c r="H7" s="9">
        <v>4</v>
      </c>
      <c r="I7" s="10"/>
      <c r="J7" s="5">
        <v>6.9733796296296294E-2</v>
      </c>
      <c r="K7" s="6">
        <v>2</v>
      </c>
    </row>
    <row r="8" spans="1:18" ht="15.75">
      <c r="A8" s="12">
        <v>3</v>
      </c>
      <c r="B8" s="1" t="s">
        <v>382</v>
      </c>
      <c r="C8" s="13" t="s">
        <v>383</v>
      </c>
      <c r="D8" s="13"/>
      <c r="E8" s="13"/>
      <c r="F8" s="14" t="s">
        <v>384</v>
      </c>
      <c r="G8" s="14"/>
      <c r="H8" s="14"/>
      <c r="I8" s="13" t="s">
        <v>385</v>
      </c>
      <c r="J8" s="13"/>
      <c r="K8" s="13"/>
      <c r="L8" t="str">
        <f>C8&amp;", "&amp;F8&amp;", "&amp;I8</f>
        <v>זף סגל, עודד ורבין, אלון זורע</v>
      </c>
      <c r="M8">
        <f>K10</f>
        <v>3</v>
      </c>
      <c r="N8" t="str">
        <f>B10</f>
        <v> (31) </v>
      </c>
      <c r="O8" t="str">
        <f>B8</f>
        <v>תל אביב 1</v>
      </c>
      <c r="P8">
        <v>1</v>
      </c>
      <c r="Q8" t="str">
        <f>LEFT(B8,4)&amp;" - "&amp;P8</f>
        <v>תל א - 1</v>
      </c>
      <c r="R8" s="4">
        <f>J10</f>
        <v>7.0740740740740743E-2</v>
      </c>
    </row>
    <row r="9" spans="1:18" ht="15.75" hidden="1">
      <c r="A9" s="12"/>
      <c r="B9" s="2" t="s">
        <v>386</v>
      </c>
      <c r="C9" s="3">
        <v>31.1</v>
      </c>
      <c r="D9" s="5">
        <v>2.2442129629629631E-2</v>
      </c>
      <c r="E9" s="6">
        <v>1</v>
      </c>
      <c r="F9" s="7">
        <v>31.2</v>
      </c>
      <c r="G9" s="8">
        <v>2.5069444444444446E-2</v>
      </c>
      <c r="H9" s="9">
        <v>1</v>
      </c>
      <c r="I9" s="3">
        <v>31.3</v>
      </c>
      <c r="J9" s="5">
        <v>2.3217592592592592E-2</v>
      </c>
      <c r="K9" s="6">
        <v>1</v>
      </c>
    </row>
    <row r="10" spans="1:18" ht="15" hidden="1">
      <c r="A10" s="12"/>
      <c r="B10" s="2" t="s">
        <v>387</v>
      </c>
      <c r="C10" s="10"/>
      <c r="D10" s="5">
        <v>2.2442129629629631E-2</v>
      </c>
      <c r="E10" s="6">
        <v>4</v>
      </c>
      <c r="F10" s="11"/>
      <c r="G10" s="8">
        <v>4.7511574074074074E-2</v>
      </c>
      <c r="H10" s="9">
        <v>3</v>
      </c>
      <c r="I10" s="10"/>
      <c r="J10" s="5">
        <v>7.0740740740740743E-2</v>
      </c>
      <c r="K10" s="6">
        <v>3</v>
      </c>
    </row>
    <row r="11" spans="1:18" ht="15.75">
      <c r="A11" s="12">
        <v>4</v>
      </c>
      <c r="B11" s="1" t="s">
        <v>388</v>
      </c>
      <c r="C11" s="13" t="s">
        <v>389</v>
      </c>
      <c r="D11" s="13"/>
      <c r="E11" s="13"/>
      <c r="F11" s="14" t="s">
        <v>390</v>
      </c>
      <c r="G11" s="14"/>
      <c r="H11" s="14"/>
      <c r="I11" s="13" t="s">
        <v>391</v>
      </c>
      <c r="J11" s="13"/>
      <c r="K11" s="13"/>
      <c r="L11" t="str">
        <f>C11&amp;", "&amp;F11&amp;", "&amp;I11</f>
        <v>גל איזביצקי, איתי מנור, עמית יצחקי</v>
      </c>
      <c r="M11">
        <f>K13</f>
        <v>4</v>
      </c>
      <c r="N11" t="str">
        <f>B13</f>
        <v> (7) </v>
      </c>
      <c r="O11" t="str">
        <f>B11</f>
        <v>מודיעין 2</v>
      </c>
      <c r="P11">
        <v>1</v>
      </c>
      <c r="Q11" t="str">
        <f>LEFT(B11,4)&amp;" - "&amp;P11</f>
        <v>מודי - 1</v>
      </c>
      <c r="R11" s="4">
        <f>J13</f>
        <v>7.0972222222222228E-2</v>
      </c>
    </row>
    <row r="12" spans="1:18" ht="15.75" hidden="1">
      <c r="A12" s="12"/>
      <c r="B12" s="2" t="s">
        <v>392</v>
      </c>
      <c r="C12" s="3">
        <v>7.1</v>
      </c>
      <c r="D12" s="5">
        <v>2.2337962962962962E-2</v>
      </c>
      <c r="E12" s="6">
        <v>1</v>
      </c>
      <c r="F12" s="7">
        <v>7.2</v>
      </c>
      <c r="G12" s="8">
        <v>1.9780092592592592E-2</v>
      </c>
      <c r="H12" s="9">
        <v>1</v>
      </c>
      <c r="I12" s="3">
        <v>7.3</v>
      </c>
      <c r="J12" s="5">
        <v>2.884259259259259E-2</v>
      </c>
      <c r="K12" s="6">
        <v>1</v>
      </c>
    </row>
    <row r="13" spans="1:18" ht="15" hidden="1">
      <c r="A13" s="12"/>
      <c r="B13" s="2" t="s">
        <v>393</v>
      </c>
      <c r="C13" s="10"/>
      <c r="D13" s="5">
        <v>2.2337962962962962E-2</v>
      </c>
      <c r="E13" s="6">
        <v>2</v>
      </c>
      <c r="F13" s="11"/>
      <c r="G13" s="8">
        <v>4.2118055555555554E-2</v>
      </c>
      <c r="H13" s="9">
        <v>1</v>
      </c>
      <c r="I13" s="10"/>
      <c r="J13" s="5">
        <v>7.0972222222222228E-2</v>
      </c>
      <c r="K13" s="6">
        <v>4</v>
      </c>
    </row>
    <row r="14" spans="1:18" ht="15.75">
      <c r="A14" s="12">
        <v>5</v>
      </c>
      <c r="B14" s="1" t="s">
        <v>394</v>
      </c>
      <c r="C14" s="13" t="s">
        <v>395</v>
      </c>
      <c r="D14" s="13"/>
      <c r="E14" s="13"/>
      <c r="F14" s="14" t="s">
        <v>396</v>
      </c>
      <c r="G14" s="14"/>
      <c r="H14" s="14"/>
      <c r="I14" s="13" t="s">
        <v>397</v>
      </c>
      <c r="J14" s="13"/>
      <c r="K14" s="13"/>
      <c r="L14" t="str">
        <f>C14&amp;", "&amp;F14&amp;", "&amp;I14</f>
        <v>מופז שמואלי, עמר כחל, ניצן יסעור</v>
      </c>
      <c r="M14">
        <f>K16</f>
        <v>5</v>
      </c>
      <c r="N14" t="str">
        <f>B16</f>
        <v> (13) </v>
      </c>
      <c r="O14" t="str">
        <f>B14</f>
        <v>יזרעאל 1</v>
      </c>
      <c r="P14">
        <v>1</v>
      </c>
      <c r="Q14" t="str">
        <f>LEFT(B14,4)&amp;" - "&amp;P14</f>
        <v>יזרע - 1</v>
      </c>
      <c r="R14" s="4">
        <f>J16</f>
        <v>7.1307870370370369E-2</v>
      </c>
    </row>
    <row r="15" spans="1:18" ht="15.75" hidden="1">
      <c r="A15" s="12"/>
      <c r="B15" s="2" t="s">
        <v>398</v>
      </c>
      <c r="C15" s="3">
        <v>13.1</v>
      </c>
      <c r="D15" s="5">
        <v>2.7025462962962959E-2</v>
      </c>
      <c r="E15" s="6">
        <v>1</v>
      </c>
      <c r="F15" s="7">
        <v>13.2</v>
      </c>
      <c r="G15" s="8">
        <v>2.613425925925926E-2</v>
      </c>
      <c r="H15" s="9">
        <v>1</v>
      </c>
      <c r="I15" s="3">
        <v>13.3</v>
      </c>
      <c r="J15" s="5">
        <v>1.8136574074074072E-2</v>
      </c>
      <c r="K15" s="6">
        <v>1</v>
      </c>
    </row>
    <row r="16" spans="1:18" ht="15" hidden="1">
      <c r="A16" s="12"/>
      <c r="B16" s="2" t="s">
        <v>399</v>
      </c>
      <c r="C16" s="10"/>
      <c r="D16" s="5">
        <v>2.7025462962962959E-2</v>
      </c>
      <c r="E16" s="6">
        <v>9</v>
      </c>
      <c r="F16" s="11"/>
      <c r="G16" s="8">
        <v>5.3159722222222226E-2</v>
      </c>
      <c r="H16" s="9">
        <v>5</v>
      </c>
      <c r="I16" s="10"/>
      <c r="J16" s="5">
        <v>7.1307870370370369E-2</v>
      </c>
      <c r="K16" s="6">
        <v>5</v>
      </c>
    </row>
    <row r="17" spans="1:18" ht="15.75">
      <c r="A17" s="12">
        <v>6</v>
      </c>
      <c r="B17" s="1" t="s">
        <v>400</v>
      </c>
      <c r="C17" s="13" t="s">
        <v>401</v>
      </c>
      <c r="D17" s="13"/>
      <c r="E17" s="13"/>
      <c r="F17" s="14" t="s">
        <v>402</v>
      </c>
      <c r="G17" s="14"/>
      <c r="H17" s="14"/>
      <c r="I17" s="13" t="s">
        <v>403</v>
      </c>
      <c r="J17" s="13"/>
      <c r="K17" s="13"/>
      <c r="L17" t="str">
        <f>C17&amp;", "&amp;F17&amp;", "&amp;I17</f>
        <v>דרור אוזן, אמיר צור, יבגני סיווטוב</v>
      </c>
      <c r="M17">
        <f>K19</f>
        <v>6</v>
      </c>
      <c r="N17" t="str">
        <f>B19</f>
        <v> (27) </v>
      </c>
      <c r="O17" t="str">
        <f>B17</f>
        <v>עמק חפר 1</v>
      </c>
      <c r="P17">
        <v>1</v>
      </c>
      <c r="Q17" t="str">
        <f>LEFT(B17,4)&amp;" - "&amp;P17</f>
        <v>עמק  - 1</v>
      </c>
      <c r="R17" s="4">
        <f>J19</f>
        <v>8.0960648148148143E-2</v>
      </c>
    </row>
    <row r="18" spans="1:18" ht="15.75" hidden="1">
      <c r="A18" s="12"/>
      <c r="B18" s="2" t="s">
        <v>404</v>
      </c>
      <c r="C18" s="3">
        <v>27.1</v>
      </c>
      <c r="D18" s="5">
        <v>2.56712962962963E-2</v>
      </c>
      <c r="E18" s="6">
        <v>1</v>
      </c>
      <c r="F18" s="7">
        <v>27.2</v>
      </c>
      <c r="G18" s="8">
        <v>3.0844907407407404E-2</v>
      </c>
      <c r="H18" s="9">
        <v>1</v>
      </c>
      <c r="I18" s="3">
        <v>27.3</v>
      </c>
      <c r="J18" s="5">
        <v>2.4444444444444446E-2</v>
      </c>
      <c r="K18" s="6">
        <v>1</v>
      </c>
    </row>
    <row r="19" spans="1:18" ht="15" hidden="1">
      <c r="A19" s="12"/>
      <c r="B19" s="2" t="s">
        <v>405</v>
      </c>
      <c r="C19" s="10"/>
      <c r="D19" s="5">
        <v>2.56712962962963E-2</v>
      </c>
      <c r="E19" s="6">
        <v>7</v>
      </c>
      <c r="F19" s="11"/>
      <c r="G19" s="8">
        <v>5.65162037037037E-2</v>
      </c>
      <c r="H19" s="9">
        <v>7</v>
      </c>
      <c r="I19" s="10"/>
      <c r="J19" s="5">
        <v>8.0960648148148143E-2</v>
      </c>
      <c r="K19" s="6">
        <v>6</v>
      </c>
    </row>
    <row r="20" spans="1:18" ht="15.75">
      <c r="A20" s="12">
        <v>7</v>
      </c>
      <c r="B20" s="1" t="s">
        <v>406</v>
      </c>
      <c r="C20" s="13" t="s">
        <v>535</v>
      </c>
      <c r="D20" s="13"/>
      <c r="E20" s="13"/>
      <c r="F20" s="14" t="s">
        <v>535</v>
      </c>
      <c r="G20" s="14"/>
      <c r="H20" s="14"/>
      <c r="I20" s="13" t="s">
        <v>535</v>
      </c>
      <c r="J20" s="13"/>
      <c r="K20" s="13"/>
      <c r="L20" t="str">
        <f>C20&amp;", "&amp;F20&amp;", "&amp;I20</f>
        <v xml:space="preserve"> ,  ,  </v>
      </c>
      <c r="M20">
        <f>K22</f>
        <v>7</v>
      </c>
      <c r="N20" t="str">
        <f>B22</f>
        <v> (19) </v>
      </c>
      <c r="O20" t="str">
        <f>B20</f>
        <v>כרמל 1</v>
      </c>
      <c r="P20">
        <v>1</v>
      </c>
      <c r="Q20" t="str">
        <f>LEFT(B20,4)&amp;" - "&amp;P20</f>
        <v>כרמל - 1</v>
      </c>
      <c r="R20" s="4">
        <f>J22</f>
        <v>8.6122685185185177E-2</v>
      </c>
    </row>
    <row r="21" spans="1:18" ht="15.75" hidden="1">
      <c r="A21" s="12"/>
      <c r="B21" s="2" t="s">
        <v>407</v>
      </c>
      <c r="C21" s="3">
        <v>19.100000000000001</v>
      </c>
      <c r="D21" s="5">
        <v>3.408564814814815E-2</v>
      </c>
      <c r="E21" s="6">
        <v>1</v>
      </c>
      <c r="F21" s="7">
        <v>19.2</v>
      </c>
      <c r="G21" s="8">
        <v>2.7708333333333331E-2</v>
      </c>
      <c r="H21" s="9">
        <v>1</v>
      </c>
      <c r="I21" s="3">
        <v>19.3</v>
      </c>
      <c r="J21" s="5">
        <v>2.4328703703703703E-2</v>
      </c>
      <c r="K21" s="6">
        <v>1</v>
      </c>
    </row>
    <row r="22" spans="1:18" ht="15" hidden="1">
      <c r="A22" s="12"/>
      <c r="B22" s="2" t="s">
        <v>408</v>
      </c>
      <c r="C22" s="10"/>
      <c r="D22" s="5">
        <v>3.408564814814815E-2</v>
      </c>
      <c r="E22" s="6">
        <v>19</v>
      </c>
      <c r="F22" s="11"/>
      <c r="G22" s="8">
        <v>6.1793981481481484E-2</v>
      </c>
      <c r="H22" s="9">
        <v>11</v>
      </c>
      <c r="I22" s="10"/>
      <c r="J22" s="5">
        <v>8.6122685185185177E-2</v>
      </c>
      <c r="K22" s="6">
        <v>7</v>
      </c>
    </row>
    <row r="23" spans="1:18" ht="15.75">
      <c r="A23" s="12">
        <v>8</v>
      </c>
      <c r="B23" s="1" t="s">
        <v>409</v>
      </c>
      <c r="C23" s="13" t="s">
        <v>410</v>
      </c>
      <c r="D23" s="13"/>
      <c r="E23" s="13"/>
      <c r="F23" s="14" t="s">
        <v>411</v>
      </c>
      <c r="G23" s="14"/>
      <c r="H23" s="14"/>
      <c r="I23" s="13" t="s">
        <v>412</v>
      </c>
      <c r="J23" s="13"/>
      <c r="K23" s="13"/>
      <c r="L23" t="str">
        <f>C23&amp;", "&amp;F23&amp;", "&amp;I23</f>
        <v>חן שמואלי, ניר יסעור, אורי דבש</v>
      </c>
      <c r="M23">
        <f>K25</f>
        <v>8</v>
      </c>
      <c r="N23" t="str">
        <f>B25</f>
        <v> (14) </v>
      </c>
      <c r="O23" t="str">
        <f>B23</f>
        <v>יזרעאל 2</v>
      </c>
      <c r="P23">
        <v>2</v>
      </c>
      <c r="Q23" t="str">
        <f>LEFT(B23,4)&amp;" - "&amp;P23</f>
        <v>יזרע - 2</v>
      </c>
      <c r="R23" s="4">
        <f>J25</f>
        <v>8.7245370370370376E-2</v>
      </c>
    </row>
    <row r="24" spans="1:18" ht="15.75" hidden="1">
      <c r="A24" s="12"/>
      <c r="B24" s="2" t="s">
        <v>413</v>
      </c>
      <c r="C24" s="3">
        <v>14.1</v>
      </c>
      <c r="D24" s="5">
        <v>3.0462962962962966E-2</v>
      </c>
      <c r="E24" s="6">
        <v>1</v>
      </c>
      <c r="F24" s="7">
        <v>14.2</v>
      </c>
      <c r="G24" s="8">
        <v>2.4560185185185185E-2</v>
      </c>
      <c r="H24" s="9">
        <v>1</v>
      </c>
      <c r="I24" s="3">
        <v>14.3</v>
      </c>
      <c r="J24" s="5">
        <v>3.2210648148148148E-2</v>
      </c>
      <c r="K24" s="6">
        <v>1</v>
      </c>
    </row>
    <row r="25" spans="1:18" ht="15" hidden="1">
      <c r="A25" s="12"/>
      <c r="B25" s="2" t="s">
        <v>414</v>
      </c>
      <c r="C25" s="10"/>
      <c r="D25" s="5">
        <v>3.0462962962962966E-2</v>
      </c>
      <c r="E25" s="6">
        <v>10</v>
      </c>
      <c r="F25" s="11"/>
      <c r="G25" s="8">
        <v>5.5023148148148147E-2</v>
      </c>
      <c r="H25" s="9">
        <v>6</v>
      </c>
      <c r="I25" s="10"/>
      <c r="J25" s="5">
        <v>8.7245370370370376E-2</v>
      </c>
      <c r="K25" s="6">
        <v>8</v>
      </c>
    </row>
    <row r="26" spans="1:18" ht="15.75">
      <c r="A26" s="12">
        <v>9</v>
      </c>
      <c r="B26" s="1" t="s">
        <v>415</v>
      </c>
      <c r="C26" s="13" t="s">
        <v>416</v>
      </c>
      <c r="D26" s="13"/>
      <c r="E26" s="13"/>
      <c r="F26" s="14" t="s">
        <v>417</v>
      </c>
      <c r="G26" s="14"/>
      <c r="H26" s="14"/>
      <c r="I26" s="13" t="s">
        <v>418</v>
      </c>
      <c r="J26" s="13"/>
      <c r="K26" s="13"/>
      <c r="L26" t="str">
        <f>C26&amp;", "&amp;F26&amp;", "&amp;I26</f>
        <v>אלעד בביוף, יואב מרימר, עומר שוח</v>
      </c>
      <c r="M26">
        <f>K28</f>
        <v>9</v>
      </c>
      <c r="N26" t="str">
        <f>B28</f>
        <v> (28) </v>
      </c>
      <c r="O26" t="str">
        <f>B26</f>
        <v>עמק חפר 2</v>
      </c>
      <c r="P26">
        <v>2</v>
      </c>
      <c r="Q26" t="str">
        <f>LEFT(B26,4)&amp;" - "&amp;P26</f>
        <v>עמק  - 2</v>
      </c>
      <c r="R26" s="4">
        <f>J28</f>
        <v>9.0590277777777783E-2</v>
      </c>
    </row>
    <row r="27" spans="1:18" ht="15.75" hidden="1">
      <c r="A27" s="12"/>
      <c r="B27" s="2" t="s">
        <v>419</v>
      </c>
      <c r="C27" s="3">
        <v>28.1</v>
      </c>
      <c r="D27" s="5">
        <v>3.1111111111111107E-2</v>
      </c>
      <c r="E27" s="6">
        <v>1</v>
      </c>
      <c r="F27" s="7">
        <v>28.2</v>
      </c>
      <c r="G27" s="8">
        <v>3.3472222222222223E-2</v>
      </c>
      <c r="H27" s="9">
        <v>1</v>
      </c>
      <c r="I27" s="3">
        <v>28.3</v>
      </c>
      <c r="J27" s="5">
        <v>2.6006944444444447E-2</v>
      </c>
      <c r="K27" s="6">
        <v>1</v>
      </c>
    </row>
    <row r="28" spans="1:18" ht="15" hidden="1">
      <c r="A28" s="12"/>
      <c r="B28" s="2" t="s">
        <v>420</v>
      </c>
      <c r="C28" s="10"/>
      <c r="D28" s="5">
        <v>3.1111111111111107E-2</v>
      </c>
      <c r="E28" s="6">
        <v>12</v>
      </c>
      <c r="F28" s="11"/>
      <c r="G28" s="8">
        <v>6.458333333333334E-2</v>
      </c>
      <c r="H28" s="9">
        <v>13</v>
      </c>
      <c r="I28" s="10"/>
      <c r="J28" s="5">
        <v>9.0590277777777783E-2</v>
      </c>
      <c r="K28" s="6">
        <v>9</v>
      </c>
    </row>
    <row r="29" spans="1:18" ht="15.75">
      <c r="A29" s="12">
        <v>10</v>
      </c>
      <c r="B29" s="1" t="s">
        <v>421</v>
      </c>
      <c r="C29" s="13" t="s">
        <v>422</v>
      </c>
      <c r="D29" s="13"/>
      <c r="E29" s="13"/>
      <c r="F29" s="14" t="s">
        <v>423</v>
      </c>
      <c r="G29" s="14"/>
      <c r="H29" s="14"/>
      <c r="I29" s="13" t="s">
        <v>424</v>
      </c>
      <c r="J29" s="13"/>
      <c r="K29" s="13"/>
      <c r="L29" t="str">
        <f>C29&amp;", "&amp;F29&amp;", "&amp;I29</f>
        <v>חגי לדרר, מתן עין דר, רועי גרנט</v>
      </c>
      <c r="M29">
        <f>K31</f>
        <v>10</v>
      </c>
      <c r="N29" t="str">
        <f>B31</f>
        <v> (23) </v>
      </c>
      <c r="O29" t="str">
        <f>B29</f>
        <v>מנשה 2</v>
      </c>
      <c r="P29">
        <v>2</v>
      </c>
      <c r="Q29" t="str">
        <f>LEFT(B29,4)&amp;" - "&amp;P29</f>
        <v>מנשה - 2</v>
      </c>
      <c r="R29" s="4">
        <f>J31</f>
        <v>9.2928240740740742E-2</v>
      </c>
    </row>
    <row r="30" spans="1:18" ht="15.75" hidden="1">
      <c r="A30" s="12"/>
      <c r="B30" s="2" t="s">
        <v>425</v>
      </c>
      <c r="C30" s="3">
        <v>23.1</v>
      </c>
      <c r="D30" s="5">
        <v>2.5243055555555557E-2</v>
      </c>
      <c r="E30" s="6">
        <v>1</v>
      </c>
      <c r="F30" s="7">
        <v>23.2</v>
      </c>
      <c r="G30" s="8">
        <v>3.5729166666666666E-2</v>
      </c>
      <c r="H30" s="9">
        <v>1</v>
      </c>
      <c r="I30" s="3">
        <v>23.3</v>
      </c>
      <c r="J30" s="5">
        <v>3.1956018518518516E-2</v>
      </c>
      <c r="K30" s="6">
        <v>1</v>
      </c>
    </row>
    <row r="31" spans="1:18" ht="15" hidden="1">
      <c r="A31" s="12"/>
      <c r="B31" s="2" t="s">
        <v>426</v>
      </c>
      <c r="C31" s="10"/>
      <c r="D31" s="5">
        <v>2.5243055555555557E-2</v>
      </c>
      <c r="E31" s="6">
        <v>6</v>
      </c>
      <c r="F31" s="11"/>
      <c r="G31" s="8">
        <v>6.0972222222222226E-2</v>
      </c>
      <c r="H31" s="9">
        <v>9</v>
      </c>
      <c r="I31" s="10"/>
      <c r="J31" s="5">
        <v>9.2928240740740742E-2</v>
      </c>
      <c r="K31" s="6">
        <v>10</v>
      </c>
    </row>
    <row r="32" spans="1:18" ht="15.75">
      <c r="A32" s="12">
        <v>11</v>
      </c>
      <c r="B32" s="1" t="s">
        <v>427</v>
      </c>
      <c r="C32" s="13" t="s">
        <v>428</v>
      </c>
      <c r="D32" s="13"/>
      <c r="E32" s="13"/>
      <c r="F32" s="14" t="s">
        <v>429</v>
      </c>
      <c r="G32" s="14"/>
      <c r="H32" s="14"/>
      <c r="I32" s="13" t="s">
        <v>430</v>
      </c>
      <c r="J32" s="13"/>
      <c r="K32" s="13"/>
      <c r="L32" t="str">
        <f>C32&amp;", "&amp;F32&amp;", "&amp;I32</f>
        <v>דניאל שחורי, אליק אבידן, רעי גוטמן</v>
      </c>
      <c r="M32">
        <f>K34</f>
        <v>11</v>
      </c>
      <c r="N32" t="str">
        <f>B34</f>
        <v> (6) </v>
      </c>
      <c r="O32" t="str">
        <f>B32</f>
        <v>מודיעין 1</v>
      </c>
      <c r="P32">
        <v>2</v>
      </c>
      <c r="Q32" t="str">
        <f>LEFT(B32,4)&amp;" - "&amp;P32</f>
        <v>מודי - 2</v>
      </c>
      <c r="R32" s="4">
        <f>J34</f>
        <v>9.3287037037037043E-2</v>
      </c>
    </row>
    <row r="33" spans="1:18" ht="15.75" hidden="1">
      <c r="A33" s="12"/>
      <c r="B33" s="2" t="s">
        <v>431</v>
      </c>
      <c r="C33" s="3">
        <v>6.1</v>
      </c>
      <c r="D33" s="5">
        <v>3.2708333333333332E-2</v>
      </c>
      <c r="E33" s="6">
        <v>1</v>
      </c>
      <c r="F33" s="7">
        <v>6.2</v>
      </c>
      <c r="G33" s="8">
        <v>3.3576388888888892E-2</v>
      </c>
      <c r="H33" s="9">
        <v>1</v>
      </c>
      <c r="I33" s="3">
        <v>6.3</v>
      </c>
      <c r="J33" s="5">
        <v>2.7002314814814812E-2</v>
      </c>
      <c r="K33" s="6">
        <v>1</v>
      </c>
    </row>
    <row r="34" spans="1:18" ht="15" hidden="1">
      <c r="A34" s="12"/>
      <c r="B34" s="2" t="s">
        <v>432</v>
      </c>
      <c r="C34" s="10"/>
      <c r="D34" s="5">
        <v>3.2708333333333332E-2</v>
      </c>
      <c r="E34" s="6">
        <v>16</v>
      </c>
      <c r="F34" s="11"/>
      <c r="G34" s="8">
        <v>6.6284722222222217E-2</v>
      </c>
      <c r="H34" s="9">
        <v>15</v>
      </c>
      <c r="I34" s="10"/>
      <c r="J34" s="5">
        <v>9.3287037037037043E-2</v>
      </c>
      <c r="K34" s="6">
        <v>11</v>
      </c>
    </row>
    <row r="35" spans="1:18" ht="15.75">
      <c r="A35" s="12">
        <v>12</v>
      </c>
      <c r="B35" s="1" t="s">
        <v>433</v>
      </c>
      <c r="C35" s="13" t="s">
        <v>434</v>
      </c>
      <c r="D35" s="13"/>
      <c r="E35" s="13"/>
      <c r="F35" s="14" t="s">
        <v>435</v>
      </c>
      <c r="G35" s="14"/>
      <c r="H35" s="14"/>
      <c r="I35" s="13" t="s">
        <v>436</v>
      </c>
      <c r="J35" s="13"/>
      <c r="K35" s="13"/>
      <c r="L35" t="str">
        <f>C35&amp;", "&amp;F35&amp;", "&amp;I35</f>
        <v>אורי ברקן, טל גלילי, אור יאיר</v>
      </c>
      <c r="M35">
        <f>K37</f>
        <v>12</v>
      </c>
      <c r="N35" t="str">
        <f>B37</f>
        <v> (11) </v>
      </c>
      <c r="O35" t="str">
        <f>B35</f>
        <v>טכניון 1</v>
      </c>
      <c r="P35">
        <v>1</v>
      </c>
      <c r="Q35" t="str">
        <f>LEFT(B35,4)&amp;" - "&amp;P35</f>
        <v>טכני - 1</v>
      </c>
      <c r="R35" s="4">
        <f>J37</f>
        <v>9.5011574074074068E-2</v>
      </c>
    </row>
    <row r="36" spans="1:18" ht="15.75" hidden="1">
      <c r="A36" s="12"/>
      <c r="B36" s="2" t="s">
        <v>437</v>
      </c>
      <c r="C36" s="3">
        <v>11.1</v>
      </c>
      <c r="D36" s="5">
        <v>3.2870370370370376E-2</v>
      </c>
      <c r="E36" s="6">
        <v>1</v>
      </c>
      <c r="F36" s="7">
        <v>11.2</v>
      </c>
      <c r="G36" s="8">
        <v>2.508101851851852E-2</v>
      </c>
      <c r="H36" s="9">
        <v>1</v>
      </c>
      <c r="I36" s="3">
        <v>11.3</v>
      </c>
      <c r="J36" s="5">
        <v>3.7048611111111109E-2</v>
      </c>
      <c r="K36" s="6">
        <v>1</v>
      </c>
    </row>
    <row r="37" spans="1:18" ht="15" hidden="1">
      <c r="A37" s="12"/>
      <c r="B37" s="2" t="s">
        <v>438</v>
      </c>
      <c r="C37" s="10"/>
      <c r="D37" s="5">
        <v>3.2870370370370376E-2</v>
      </c>
      <c r="E37" s="6">
        <v>17</v>
      </c>
      <c r="F37" s="11"/>
      <c r="G37" s="8">
        <v>5.7951388888888893E-2</v>
      </c>
      <c r="H37" s="9">
        <v>8</v>
      </c>
      <c r="I37" s="10"/>
      <c r="J37" s="5">
        <v>9.5011574074074068E-2</v>
      </c>
      <c r="K37" s="6">
        <v>12</v>
      </c>
    </row>
    <row r="38" spans="1:18" ht="15.75">
      <c r="A38" s="12">
        <v>13</v>
      </c>
      <c r="B38" s="1" t="s">
        <v>439</v>
      </c>
      <c r="C38" s="13" t="s">
        <v>440</v>
      </c>
      <c r="D38" s="13"/>
      <c r="E38" s="13"/>
      <c r="F38" s="14" t="s">
        <v>441</v>
      </c>
      <c r="G38" s="14"/>
      <c r="H38" s="14"/>
      <c r="I38" s="13" t="s">
        <v>442</v>
      </c>
      <c r="J38" s="13"/>
      <c r="K38" s="13"/>
      <c r="L38" t="str">
        <f>C38&amp;", "&amp;F38&amp;", "&amp;I38</f>
        <v>ליאור הלחמי, אלי סרגה, רן שביב</v>
      </c>
      <c r="M38">
        <f>K40</f>
        <v>13</v>
      </c>
      <c r="N38" t="str">
        <f>B40</f>
        <v> (8) </v>
      </c>
      <c r="O38" t="str">
        <f>B38</f>
        <v>מודיעין 3</v>
      </c>
      <c r="P38">
        <v>3</v>
      </c>
      <c r="Q38" t="str">
        <f>LEFT(B38,4)&amp;" - "&amp;P38</f>
        <v>מודי - 3</v>
      </c>
      <c r="R38" s="4">
        <f>J40</f>
        <v>9.7731481481481475E-2</v>
      </c>
    </row>
    <row r="39" spans="1:18" ht="15.75" hidden="1">
      <c r="A39" s="12"/>
      <c r="B39" s="2" t="s">
        <v>443</v>
      </c>
      <c r="C39" s="3">
        <v>8.1</v>
      </c>
      <c r="D39" s="5">
        <v>3.4895833333333334E-2</v>
      </c>
      <c r="E39" s="6">
        <v>1</v>
      </c>
      <c r="F39" s="7">
        <v>8.1999999999999993</v>
      </c>
      <c r="G39" s="8">
        <v>2.8148148148148148E-2</v>
      </c>
      <c r="H39" s="9">
        <v>1</v>
      </c>
      <c r="I39" s="3">
        <v>8.3000000000000007</v>
      </c>
      <c r="J39" s="5">
        <v>3.4675925925925923E-2</v>
      </c>
      <c r="K39" s="6">
        <v>1</v>
      </c>
    </row>
    <row r="40" spans="1:18" ht="15" hidden="1">
      <c r="A40" s="12"/>
      <c r="B40" s="2" t="s">
        <v>444</v>
      </c>
      <c r="C40" s="10"/>
      <c r="D40" s="5">
        <v>3.4895833333333334E-2</v>
      </c>
      <c r="E40" s="6">
        <v>21</v>
      </c>
      <c r="F40" s="11"/>
      <c r="G40" s="8">
        <v>6.3043981481481479E-2</v>
      </c>
      <c r="H40" s="9">
        <v>12</v>
      </c>
      <c r="I40" s="10"/>
      <c r="J40" s="5">
        <v>9.7731481481481475E-2</v>
      </c>
      <c r="K40" s="6">
        <v>13</v>
      </c>
    </row>
    <row r="41" spans="1:18" ht="15.75">
      <c r="A41" s="12">
        <v>14</v>
      </c>
      <c r="B41" s="1" t="s">
        <v>445</v>
      </c>
      <c r="C41" s="13" t="s">
        <v>446</v>
      </c>
      <c r="D41" s="13"/>
      <c r="E41" s="13"/>
      <c r="F41" s="14" t="s">
        <v>447</v>
      </c>
      <c r="G41" s="14"/>
      <c r="H41" s="14"/>
      <c r="I41" s="13" t="s">
        <v>448</v>
      </c>
      <c r="J41" s="13"/>
      <c r="K41" s="13"/>
      <c r="L41" t="str">
        <f>C41&amp;", "&amp;F41&amp;", "&amp;I41</f>
        <v>גיל שכטר, שאול וייסמן, שקד רגב</v>
      </c>
      <c r="M41">
        <f>K43</f>
        <v>14</v>
      </c>
      <c r="N41" t="str">
        <f>B43</f>
        <v> (10) </v>
      </c>
      <c r="O41" t="str">
        <f>B41</f>
        <v>מודיעין 5</v>
      </c>
      <c r="P41">
        <v>4</v>
      </c>
      <c r="Q41" t="str">
        <f>LEFT(B41,4)&amp;" - "&amp;P41</f>
        <v>מודי - 4</v>
      </c>
      <c r="R41" s="4">
        <f>J43</f>
        <v>0.10056712962962962</v>
      </c>
    </row>
    <row r="42" spans="1:18" ht="15.75" hidden="1">
      <c r="A42" s="12"/>
      <c r="B42" s="2" t="s">
        <v>449</v>
      </c>
      <c r="C42" s="3">
        <v>10.1</v>
      </c>
      <c r="D42" s="5">
        <v>3.8148148148148146E-2</v>
      </c>
      <c r="E42" s="6">
        <v>1</v>
      </c>
      <c r="F42" s="7">
        <v>10.199999999999999</v>
      </c>
      <c r="G42" s="8">
        <v>3.5428240740740739E-2</v>
      </c>
      <c r="H42" s="9">
        <v>1</v>
      </c>
      <c r="I42" s="3">
        <v>10.3</v>
      </c>
      <c r="J42" s="5">
        <v>2.6990740740740742E-2</v>
      </c>
      <c r="K42" s="6">
        <v>1</v>
      </c>
    </row>
    <row r="43" spans="1:18" ht="15" hidden="1">
      <c r="A43" s="12"/>
      <c r="B43" s="2" t="s">
        <v>450</v>
      </c>
      <c r="C43" s="10"/>
      <c r="D43" s="5">
        <v>3.8148148148148146E-2</v>
      </c>
      <c r="E43" s="6">
        <v>24</v>
      </c>
      <c r="F43" s="11"/>
      <c r="G43" s="8">
        <v>7.3576388888888886E-2</v>
      </c>
      <c r="H43" s="9">
        <v>17</v>
      </c>
      <c r="I43" s="10"/>
      <c r="J43" s="5">
        <v>0.10056712962962962</v>
      </c>
      <c r="K43" s="6">
        <v>14</v>
      </c>
    </row>
    <row r="44" spans="1:18" ht="15.75">
      <c r="A44" s="12">
        <v>15</v>
      </c>
      <c r="B44" s="1" t="s">
        <v>451</v>
      </c>
      <c r="C44" s="13" t="s">
        <v>452</v>
      </c>
      <c r="D44" s="13"/>
      <c r="E44" s="13"/>
      <c r="F44" s="14" t="s">
        <v>453</v>
      </c>
      <c r="G44" s="14"/>
      <c r="H44" s="14"/>
      <c r="I44" s="13" t="s">
        <v>454</v>
      </c>
      <c r="J44" s="13"/>
      <c r="K44" s="13"/>
      <c r="L44" t="str">
        <f>C44&amp;", "&amp;F44&amp;", "&amp;I44</f>
        <v>שחר שפר, נועם מנור, יואב וינשל</v>
      </c>
      <c r="M44">
        <f>K46</f>
        <v>15</v>
      </c>
      <c r="N44" t="str">
        <f>B46</f>
        <v> (32) </v>
      </c>
      <c r="O44" t="str">
        <f>B44</f>
        <v>תל אביב 2</v>
      </c>
      <c r="P44">
        <v>2</v>
      </c>
      <c r="Q44" t="str">
        <f>LEFT(B44,4)&amp;" - "&amp;P44</f>
        <v>תל א - 2</v>
      </c>
      <c r="R44" s="4">
        <f>J46</f>
        <v>0.10320601851851852</v>
      </c>
    </row>
    <row r="45" spans="1:18" ht="15.75" hidden="1">
      <c r="A45" s="12"/>
      <c r="B45" s="2" t="s">
        <v>455</v>
      </c>
      <c r="C45" s="3">
        <v>32.1</v>
      </c>
      <c r="D45" s="5">
        <v>2.6678240740740738E-2</v>
      </c>
      <c r="E45" s="6">
        <v>1</v>
      </c>
      <c r="F45" s="7">
        <v>32.200000000000003</v>
      </c>
      <c r="G45" s="8">
        <v>3.8969907407407404E-2</v>
      </c>
      <c r="H45" s="9">
        <v>1</v>
      </c>
      <c r="I45" s="3">
        <v>32.299999999999997</v>
      </c>
      <c r="J45" s="5">
        <v>3.7557870370370373E-2</v>
      </c>
      <c r="K45" s="6">
        <v>1</v>
      </c>
    </row>
    <row r="46" spans="1:18" ht="15" hidden="1">
      <c r="A46" s="12"/>
      <c r="B46" s="2" t="s">
        <v>456</v>
      </c>
      <c r="C46" s="10"/>
      <c r="D46" s="5">
        <v>2.6678240740740738E-2</v>
      </c>
      <c r="E46" s="6">
        <v>8</v>
      </c>
      <c r="F46" s="11"/>
      <c r="G46" s="8">
        <v>6.5648148148148136E-2</v>
      </c>
      <c r="H46" s="9">
        <v>14</v>
      </c>
      <c r="I46" s="10"/>
      <c r="J46" s="5">
        <v>0.10320601851851852</v>
      </c>
      <c r="K46" s="6">
        <v>15</v>
      </c>
    </row>
    <row r="47" spans="1:18" ht="15.75">
      <c r="A47" s="12">
        <v>16</v>
      </c>
      <c r="B47" s="1" t="s">
        <v>457</v>
      </c>
      <c r="C47" s="13" t="s">
        <v>458</v>
      </c>
      <c r="D47" s="13"/>
      <c r="E47" s="13"/>
      <c r="F47" s="14" t="s">
        <v>459</v>
      </c>
      <c r="G47" s="14"/>
      <c r="H47" s="14"/>
      <c r="I47" s="13" t="s">
        <v>460</v>
      </c>
      <c r="J47" s="13"/>
      <c r="K47" s="13"/>
      <c r="L47" t="str">
        <f>C47&amp;", "&amp;F47&amp;", "&amp;I47</f>
        <v>אמיר חלבה, דור הראל, אלון הולנדר</v>
      </c>
      <c r="M47">
        <f>K49</f>
        <v>16</v>
      </c>
      <c r="N47" t="str">
        <f>B49</f>
        <v> (37) </v>
      </c>
      <c r="O47" t="str">
        <f>B47</f>
        <v>תל אביב 7</v>
      </c>
      <c r="P47">
        <v>3</v>
      </c>
      <c r="Q47" t="str">
        <f>LEFT(B47,4)&amp;" - "&amp;P47</f>
        <v>תל א - 3</v>
      </c>
      <c r="R47" s="4">
        <f>J49</f>
        <v>0.10967592592592591</v>
      </c>
    </row>
    <row r="48" spans="1:18" ht="15.75" hidden="1">
      <c r="A48" s="12"/>
      <c r="B48" s="2" t="s">
        <v>461</v>
      </c>
      <c r="C48" s="3">
        <v>37.1</v>
      </c>
      <c r="D48" s="5">
        <v>3.2557870370370369E-2</v>
      </c>
      <c r="E48" s="6">
        <v>1</v>
      </c>
      <c r="F48" s="7">
        <v>37.200000000000003</v>
      </c>
      <c r="G48" s="8">
        <v>4.3240740740740739E-2</v>
      </c>
      <c r="H48" s="9">
        <v>1</v>
      </c>
      <c r="I48" s="3">
        <v>37.299999999999997</v>
      </c>
      <c r="J48" s="5">
        <v>3.3865740740740738E-2</v>
      </c>
      <c r="K48" s="6">
        <v>1</v>
      </c>
    </row>
    <row r="49" spans="1:18" ht="15" hidden="1">
      <c r="A49" s="12"/>
      <c r="B49" s="2" t="s">
        <v>462</v>
      </c>
      <c r="C49" s="10"/>
      <c r="D49" s="5">
        <v>3.2557870370370369E-2</v>
      </c>
      <c r="E49" s="6">
        <v>15</v>
      </c>
      <c r="F49" s="11"/>
      <c r="G49" s="8">
        <v>7.5798611111111108E-2</v>
      </c>
      <c r="H49" s="9">
        <v>18</v>
      </c>
      <c r="I49" s="10"/>
      <c r="J49" s="5">
        <v>0.10967592592592591</v>
      </c>
      <c r="K49" s="6">
        <v>16</v>
      </c>
    </row>
    <row r="50" spans="1:18" ht="15.75">
      <c r="A50" s="12">
        <v>17</v>
      </c>
      <c r="B50" s="1" t="s">
        <v>463</v>
      </c>
      <c r="C50" s="13" t="s">
        <v>535</v>
      </c>
      <c r="D50" s="13"/>
      <c r="E50" s="13"/>
      <c r="F50" s="14" t="s">
        <v>535</v>
      </c>
      <c r="G50" s="14"/>
      <c r="H50" s="14"/>
      <c r="I50" s="13" t="s">
        <v>535</v>
      </c>
      <c r="J50" s="13"/>
      <c r="K50" s="13"/>
      <c r="L50" t="str">
        <f>C50&amp;", "&amp;F50&amp;", "&amp;I50</f>
        <v xml:space="preserve"> ,  ,  </v>
      </c>
      <c r="M50">
        <f>K52</f>
        <v>17</v>
      </c>
      <c r="N50" t="str">
        <f>B52</f>
        <v> (21) </v>
      </c>
      <c r="O50" t="str">
        <f>B50</f>
        <v>כרמל 3</v>
      </c>
      <c r="P50">
        <v>2</v>
      </c>
      <c r="Q50" t="str">
        <f>LEFT(B50,4)&amp;" - "&amp;P50</f>
        <v>כרמל - 2</v>
      </c>
      <c r="R50" s="4">
        <f>J52</f>
        <v>0.11671296296296296</v>
      </c>
    </row>
    <row r="51" spans="1:18" ht="15.75" hidden="1">
      <c r="A51" s="12"/>
      <c r="B51" s="2" t="s">
        <v>464</v>
      </c>
      <c r="C51" s="3">
        <v>21.1</v>
      </c>
      <c r="D51" s="5">
        <v>5.1458333333333328E-2</v>
      </c>
      <c r="E51" s="6">
        <v>1</v>
      </c>
      <c r="F51" s="7">
        <v>21.2</v>
      </c>
      <c r="G51" s="8">
        <v>3.4062500000000002E-2</v>
      </c>
      <c r="H51" s="9">
        <v>1</v>
      </c>
      <c r="I51" s="3">
        <v>21.3</v>
      </c>
      <c r="J51" s="5">
        <v>3.1192129629629629E-2</v>
      </c>
      <c r="K51" s="6">
        <v>1</v>
      </c>
    </row>
    <row r="52" spans="1:18" ht="15" hidden="1">
      <c r="A52" s="12"/>
      <c r="B52" s="2" t="s">
        <v>465</v>
      </c>
      <c r="C52" s="10"/>
      <c r="D52" s="5">
        <v>5.1458333333333328E-2</v>
      </c>
      <c r="E52" s="6">
        <v>27</v>
      </c>
      <c r="F52" s="11"/>
      <c r="G52" s="8">
        <v>8.5520833333333338E-2</v>
      </c>
      <c r="H52" s="9">
        <v>23</v>
      </c>
      <c r="I52" s="10"/>
      <c r="J52" s="5">
        <v>0.11671296296296296</v>
      </c>
      <c r="K52" s="6">
        <v>17</v>
      </c>
    </row>
    <row r="53" spans="1:18" ht="15.75">
      <c r="A53" s="12">
        <v>18</v>
      </c>
      <c r="B53" s="1" t="s">
        <v>466</v>
      </c>
      <c r="C53" s="13" t="s">
        <v>467</v>
      </c>
      <c r="D53" s="13"/>
      <c r="E53" s="13"/>
      <c r="F53" s="14" t="s">
        <v>468</v>
      </c>
      <c r="G53" s="14"/>
      <c r="H53" s="14"/>
      <c r="I53" s="13" t="s">
        <v>469</v>
      </c>
      <c r="J53" s="13"/>
      <c r="K53" s="13"/>
      <c r="L53" t="str">
        <f>C53&amp;", "&amp;F53&amp;", "&amp;I53</f>
        <v>סלבה גלברדבסקי, דניאל רז רוטשילד, מור יפה</v>
      </c>
      <c r="M53">
        <f>K55</f>
        <v>18</v>
      </c>
      <c r="N53" t="str">
        <f>B55</f>
        <v> (5) </v>
      </c>
      <c r="O53" t="str">
        <f>B53</f>
        <v>השרון 3</v>
      </c>
      <c r="P53">
        <v>2</v>
      </c>
      <c r="Q53" t="str">
        <f>LEFT(B53,4)&amp;" - "&amp;P53</f>
        <v>השרו - 2</v>
      </c>
      <c r="R53" s="4">
        <f>J55</f>
        <v>0.12247685185185185</v>
      </c>
    </row>
    <row r="54" spans="1:18" ht="15.75" hidden="1">
      <c r="A54" s="12"/>
      <c r="B54" s="2" t="s">
        <v>470</v>
      </c>
      <c r="C54" s="3">
        <v>5.0999999999999996</v>
      </c>
      <c r="D54" s="5">
        <v>4.1354166666666664E-2</v>
      </c>
      <c r="E54" s="6">
        <v>1</v>
      </c>
      <c r="F54" s="7">
        <v>5.2</v>
      </c>
      <c r="G54" s="8">
        <v>3.8344907407407411E-2</v>
      </c>
      <c r="H54" s="9">
        <v>1</v>
      </c>
      <c r="I54" s="3">
        <v>5.3</v>
      </c>
      <c r="J54" s="5">
        <v>4.2777777777777776E-2</v>
      </c>
      <c r="K54" s="6">
        <v>1</v>
      </c>
    </row>
    <row r="55" spans="1:18" ht="15" hidden="1">
      <c r="A55" s="12"/>
      <c r="B55" s="2" t="s">
        <v>471</v>
      </c>
      <c r="C55" s="10"/>
      <c r="D55" s="5">
        <v>4.1354166666666664E-2</v>
      </c>
      <c r="E55" s="6">
        <v>25</v>
      </c>
      <c r="F55" s="11"/>
      <c r="G55" s="8">
        <v>7.9699074074074075E-2</v>
      </c>
      <c r="H55" s="9">
        <v>21</v>
      </c>
      <c r="I55" s="10"/>
      <c r="J55" s="5">
        <v>0.12247685185185185</v>
      </c>
      <c r="K55" s="6">
        <v>18</v>
      </c>
    </row>
    <row r="56" spans="1:18" ht="15.75">
      <c r="A56" s="12">
        <v>19</v>
      </c>
      <c r="B56" s="1" t="s">
        <v>472</v>
      </c>
      <c r="C56" s="13" t="s">
        <v>473</v>
      </c>
      <c r="D56" s="13"/>
      <c r="E56" s="13"/>
      <c r="F56" s="14" t="s">
        <v>474</v>
      </c>
      <c r="G56" s="14"/>
      <c r="H56" s="14"/>
      <c r="I56" s="13" t="s">
        <v>475</v>
      </c>
      <c r="J56" s="13"/>
      <c r="K56" s="13"/>
      <c r="L56" t="str">
        <f>C56&amp;", "&amp;F56&amp;", "&amp;I56</f>
        <v>שליו פלדמן, ירון ארצי, רן דבש</v>
      </c>
      <c r="M56">
        <f>K58</f>
        <v>19</v>
      </c>
      <c r="N56" t="str">
        <f>B58</f>
        <v> (15) </v>
      </c>
      <c r="O56" t="str">
        <f>B56</f>
        <v>יזרעאל 3</v>
      </c>
      <c r="P56">
        <v>3</v>
      </c>
      <c r="Q56" t="str">
        <f>LEFT(B56,4)&amp;" - "&amp;P56</f>
        <v>יזרע - 3</v>
      </c>
      <c r="R56" s="4">
        <f>J58</f>
        <v>0.12267361111111112</v>
      </c>
    </row>
    <row r="57" spans="1:18" ht="15.75" hidden="1">
      <c r="A57" s="12"/>
      <c r="B57" s="2" t="s">
        <v>476</v>
      </c>
      <c r="C57" s="3">
        <v>15.1</v>
      </c>
      <c r="D57" s="5">
        <v>3.3379629629629634E-2</v>
      </c>
      <c r="E57" s="6">
        <v>1</v>
      </c>
      <c r="F57" s="7">
        <v>15.2</v>
      </c>
      <c r="G57" s="8">
        <v>4.2430555555555555E-2</v>
      </c>
      <c r="H57" s="9">
        <v>1</v>
      </c>
      <c r="I57" s="3">
        <v>15.3</v>
      </c>
      <c r="J57" s="5">
        <v>4.6851851851851846E-2</v>
      </c>
      <c r="K57" s="6">
        <v>1</v>
      </c>
    </row>
    <row r="58" spans="1:18" ht="15" hidden="1">
      <c r="A58" s="12"/>
      <c r="B58" s="2" t="s">
        <v>477</v>
      </c>
      <c r="C58" s="10"/>
      <c r="D58" s="5">
        <v>3.3379629629629634E-2</v>
      </c>
      <c r="E58" s="6">
        <v>18</v>
      </c>
      <c r="F58" s="11"/>
      <c r="G58" s="8">
        <v>7.5810185185185189E-2</v>
      </c>
      <c r="H58" s="9">
        <v>19</v>
      </c>
      <c r="I58" s="10"/>
      <c r="J58" s="5">
        <v>0.12267361111111112</v>
      </c>
      <c r="K58" s="6">
        <v>19</v>
      </c>
    </row>
    <row r="59" spans="1:18" ht="15.75">
      <c r="A59" s="12">
        <v>20</v>
      </c>
      <c r="B59" s="1" t="s">
        <v>478</v>
      </c>
      <c r="C59" s="13" t="s">
        <v>479</v>
      </c>
      <c r="D59" s="13"/>
      <c r="E59" s="13"/>
      <c r="F59" s="14" t="s">
        <v>480</v>
      </c>
      <c r="G59" s="14"/>
      <c r="H59" s="14"/>
      <c r="I59" s="13" t="s">
        <v>481</v>
      </c>
      <c r="J59" s="13"/>
      <c r="K59" s="13"/>
      <c r="L59" t="str">
        <f>C59&amp;", "&amp;F59&amp;", "&amp;I59</f>
        <v>יואב מה טוב, עדו סירוטה, שאול נצר</v>
      </c>
      <c r="M59">
        <f>K61</f>
        <v>20</v>
      </c>
      <c r="N59" t="str">
        <f>B61</f>
        <v> (17) </v>
      </c>
      <c r="O59" t="str">
        <f>B59</f>
        <v>ירושלים 1</v>
      </c>
      <c r="P59">
        <v>1</v>
      </c>
      <c r="Q59" t="str">
        <f>LEFT(B59,4)&amp;" - "&amp;P59</f>
        <v>ירוש - 1</v>
      </c>
      <c r="R59" s="4">
        <f>J61</f>
        <v>0.12391203703703703</v>
      </c>
    </row>
    <row r="60" spans="1:18" ht="15.75" hidden="1">
      <c r="A60" s="12"/>
      <c r="B60" s="2" t="s">
        <v>482</v>
      </c>
      <c r="C60" s="3">
        <v>17.100000000000001</v>
      </c>
      <c r="D60" s="5">
        <v>3.4178240740740738E-2</v>
      </c>
      <c r="E60" s="6">
        <v>1</v>
      </c>
      <c r="F60" s="7">
        <v>17.2</v>
      </c>
      <c r="G60" s="8">
        <v>4.8958333333333333E-2</v>
      </c>
      <c r="H60" s="9">
        <v>1</v>
      </c>
      <c r="I60" s="3">
        <v>17.3</v>
      </c>
      <c r="J60" s="5">
        <v>4.0763888888888891E-2</v>
      </c>
      <c r="K60" s="6">
        <v>1</v>
      </c>
    </row>
    <row r="61" spans="1:18" ht="15" hidden="1">
      <c r="A61" s="12"/>
      <c r="B61" s="2" t="s">
        <v>483</v>
      </c>
      <c r="C61" s="10"/>
      <c r="D61" s="5">
        <v>3.4178240740740738E-2</v>
      </c>
      <c r="E61" s="6">
        <v>20</v>
      </c>
      <c r="F61" s="11"/>
      <c r="G61" s="8">
        <v>8.3136574074074085E-2</v>
      </c>
      <c r="H61" s="9">
        <v>22</v>
      </c>
      <c r="I61" s="10"/>
      <c r="J61" s="5">
        <v>0.12391203703703703</v>
      </c>
      <c r="K61" s="6">
        <v>20</v>
      </c>
    </row>
    <row r="62" spans="1:18" ht="15.75">
      <c r="A62" s="12">
        <v>21</v>
      </c>
      <c r="B62" s="1" t="s">
        <v>484</v>
      </c>
      <c r="C62" s="13" t="s">
        <v>485</v>
      </c>
      <c r="D62" s="13"/>
      <c r="E62" s="13"/>
      <c r="F62" s="14" t="s">
        <v>486</v>
      </c>
      <c r="G62" s="14"/>
      <c r="H62" s="14"/>
      <c r="I62" s="13" t="s">
        <v>487</v>
      </c>
      <c r="J62" s="13"/>
      <c r="K62" s="13"/>
      <c r="L62" t="str">
        <f>C62&amp;", "&amp;F62&amp;", "&amp;I62</f>
        <v>יוחאי שפי, אנטון לבד, זיו קלדרון</v>
      </c>
      <c r="M62">
        <f>K64</f>
        <v>21</v>
      </c>
      <c r="N62" t="str">
        <f>B64</f>
        <v> (34) </v>
      </c>
      <c r="O62" t="str">
        <f>B62</f>
        <v>תל אביב 4</v>
      </c>
      <c r="P62">
        <v>4</v>
      </c>
      <c r="Q62" t="str">
        <f>LEFT(B62,4)&amp;" - "&amp;P62</f>
        <v>תל א - 4</v>
      </c>
      <c r="R62" s="4">
        <f>J64</f>
        <v>0.12454861111111111</v>
      </c>
    </row>
    <row r="63" spans="1:18" ht="15.75" hidden="1">
      <c r="A63" s="12"/>
      <c r="B63" s="2" t="s">
        <v>488</v>
      </c>
      <c r="C63" s="3">
        <v>34.1</v>
      </c>
      <c r="D63" s="5">
        <v>3.5671296296296298E-2</v>
      </c>
      <c r="E63" s="6">
        <v>1</v>
      </c>
      <c r="F63" s="7">
        <v>34.200000000000003</v>
      </c>
      <c r="G63" s="8">
        <v>3.5833333333333335E-2</v>
      </c>
      <c r="H63" s="9">
        <v>1</v>
      </c>
      <c r="I63" s="3">
        <v>34.299999999999997</v>
      </c>
      <c r="J63" s="5">
        <v>5.303240740740741E-2</v>
      </c>
      <c r="K63" s="6">
        <v>1</v>
      </c>
    </row>
    <row r="64" spans="1:18" ht="15" hidden="1">
      <c r="A64" s="12"/>
      <c r="B64" s="2" t="s">
        <v>489</v>
      </c>
      <c r="C64" s="10"/>
      <c r="D64" s="5">
        <v>3.5671296296296298E-2</v>
      </c>
      <c r="E64" s="6">
        <v>23</v>
      </c>
      <c r="F64" s="11"/>
      <c r="G64" s="8">
        <v>7.1504629629629626E-2</v>
      </c>
      <c r="H64" s="9">
        <v>16</v>
      </c>
      <c r="I64" s="10"/>
      <c r="J64" s="5">
        <v>0.12454861111111111</v>
      </c>
      <c r="K64" s="6">
        <v>21</v>
      </c>
    </row>
    <row r="65" spans="1:18" ht="15.75">
      <c r="A65" s="12">
        <v>22</v>
      </c>
      <c r="B65" s="1" t="s">
        <v>490</v>
      </c>
      <c r="C65" s="13" t="s">
        <v>535</v>
      </c>
      <c r="D65" s="13"/>
      <c r="E65" s="13"/>
      <c r="F65" s="14" t="s">
        <v>535</v>
      </c>
      <c r="G65" s="14"/>
      <c r="H65" s="14"/>
      <c r="I65" s="13" t="s">
        <v>535</v>
      </c>
      <c r="J65" s="13"/>
      <c r="K65" s="13"/>
      <c r="L65" t="str">
        <f>C65&amp;", "&amp;F65&amp;", "&amp;I65</f>
        <v xml:space="preserve"> ,  ,  </v>
      </c>
      <c r="M65">
        <f>K67</f>
        <v>22</v>
      </c>
      <c r="N65" t="str">
        <f>B67</f>
        <v> (20) </v>
      </c>
      <c r="O65" t="str">
        <f>B65</f>
        <v>כרמל 2</v>
      </c>
      <c r="P65">
        <v>3</v>
      </c>
      <c r="Q65" t="str">
        <f>LEFT(B65,4)&amp;" - "&amp;P65</f>
        <v>כרמל - 3</v>
      </c>
      <c r="R65" s="4">
        <f>J67</f>
        <v>0.12946759259259258</v>
      </c>
    </row>
    <row r="66" spans="1:18" ht="15.75" hidden="1">
      <c r="A66" s="12"/>
      <c r="B66" s="2" t="s">
        <v>491</v>
      </c>
      <c r="C66" s="3">
        <v>20.100000000000001</v>
      </c>
      <c r="D66" s="5">
        <v>5.6585648148148149E-2</v>
      </c>
      <c r="E66" s="6">
        <v>1</v>
      </c>
      <c r="F66" s="7">
        <v>20.2</v>
      </c>
      <c r="G66" s="8">
        <v>3.3900462962962966E-2</v>
      </c>
      <c r="H66" s="9">
        <v>1</v>
      </c>
      <c r="I66" s="3">
        <v>20.3</v>
      </c>
      <c r="J66" s="5">
        <v>3.8981481481481485E-2</v>
      </c>
      <c r="K66" s="6">
        <v>1</v>
      </c>
    </row>
    <row r="67" spans="1:18" ht="15" hidden="1">
      <c r="A67" s="12"/>
      <c r="B67" s="2" t="s">
        <v>492</v>
      </c>
      <c r="C67" s="10"/>
      <c r="D67" s="5">
        <v>5.6585648148148149E-2</v>
      </c>
      <c r="E67" s="6">
        <v>31</v>
      </c>
      <c r="F67" s="11"/>
      <c r="G67" s="8">
        <v>9.0486111111111114E-2</v>
      </c>
      <c r="H67" s="9">
        <v>27</v>
      </c>
      <c r="I67" s="10"/>
      <c r="J67" s="5">
        <v>0.12946759259259258</v>
      </c>
      <c r="K67" s="6">
        <v>22</v>
      </c>
    </row>
    <row r="68" spans="1:18" ht="15.75">
      <c r="A68" s="12">
        <v>23</v>
      </c>
      <c r="B68" s="1" t="s">
        <v>493</v>
      </c>
      <c r="C68" s="13" t="s">
        <v>494</v>
      </c>
      <c r="D68" s="13"/>
      <c r="E68" s="13"/>
      <c r="F68" s="14" t="s">
        <v>495</v>
      </c>
      <c r="G68" s="14"/>
      <c r="H68" s="14"/>
      <c r="I68" s="13" t="s">
        <v>496</v>
      </c>
      <c r="J68" s="13"/>
      <c r="K68" s="13"/>
      <c r="L68" t="str">
        <f>C68&amp;", "&amp;F68&amp;", "&amp;I68</f>
        <v>תומר פניני, יונתן ניסים, ניצן בן נר</v>
      </c>
      <c r="M68">
        <f>K70</f>
        <v>23</v>
      </c>
      <c r="N68" t="str">
        <f>B70</f>
        <v> (38) </v>
      </c>
      <c r="O68" t="str">
        <f>B68</f>
        <v>באר שבע 1</v>
      </c>
      <c r="P68">
        <v>1</v>
      </c>
      <c r="Q68" t="str">
        <f>LEFT(B68,4)&amp;" - "&amp;P68</f>
        <v>באר  - 1</v>
      </c>
      <c r="R68" s="4">
        <f>J70</f>
        <v>0.13416666666666668</v>
      </c>
    </row>
    <row r="69" spans="1:18" ht="15.75" hidden="1">
      <c r="A69" s="12"/>
      <c r="B69" s="2" t="s">
        <v>497</v>
      </c>
      <c r="C69" s="3">
        <v>38.1</v>
      </c>
      <c r="D69" s="5">
        <v>3.0613425925925929E-2</v>
      </c>
      <c r="E69" s="6">
        <v>1</v>
      </c>
      <c r="F69" s="7">
        <v>38.200000000000003</v>
      </c>
      <c r="G69" s="8">
        <v>4.6828703703703706E-2</v>
      </c>
      <c r="H69" s="9">
        <v>1</v>
      </c>
      <c r="I69" s="3">
        <v>38.299999999999997</v>
      </c>
      <c r="J69" s="5">
        <v>5.6724537037037039E-2</v>
      </c>
      <c r="K69" s="6">
        <v>1</v>
      </c>
    </row>
    <row r="70" spans="1:18" ht="15" hidden="1">
      <c r="A70" s="12"/>
      <c r="B70" s="2" t="s">
        <v>498</v>
      </c>
      <c r="C70" s="10"/>
      <c r="D70" s="5">
        <v>3.0613425925925929E-2</v>
      </c>
      <c r="E70" s="6">
        <v>11</v>
      </c>
      <c r="F70" s="11"/>
      <c r="G70" s="8">
        <v>7.7442129629629639E-2</v>
      </c>
      <c r="H70" s="9">
        <v>20</v>
      </c>
      <c r="I70" s="10"/>
      <c r="J70" s="5">
        <v>0.13416666666666668</v>
      </c>
      <c r="K70" s="6">
        <v>23</v>
      </c>
    </row>
    <row r="71" spans="1:18" ht="15.75">
      <c r="A71" s="12">
        <v>24</v>
      </c>
      <c r="B71" s="1" t="s">
        <v>499</v>
      </c>
      <c r="C71" s="13" t="s">
        <v>500</v>
      </c>
      <c r="D71" s="13"/>
      <c r="E71" s="13"/>
      <c r="F71" s="14" t="s">
        <v>501</v>
      </c>
      <c r="G71" s="14"/>
      <c r="H71" s="14"/>
      <c r="I71" s="13" t="s">
        <v>502</v>
      </c>
      <c r="J71" s="13"/>
      <c r="K71" s="13"/>
      <c r="L71" t="str">
        <f>C71&amp;", "&amp;F71&amp;", "&amp;I71</f>
        <v>שהם אגוזי, ים שדמי, גיא יוחנן</v>
      </c>
      <c r="M71">
        <f>K73</f>
        <v>24</v>
      </c>
      <c r="N71" t="str">
        <f>B73</f>
        <v> (16) </v>
      </c>
      <c r="O71" t="str">
        <f>B71</f>
        <v>יזרעאל 4</v>
      </c>
      <c r="P71">
        <v>4</v>
      </c>
      <c r="Q71" t="str">
        <f>LEFT(B71,4)&amp;" - "&amp;P71</f>
        <v>יזרע - 4</v>
      </c>
      <c r="R71" s="4">
        <f>J73</f>
        <v>0.13491898148148149</v>
      </c>
    </row>
    <row r="72" spans="1:18" ht="15.75" hidden="1">
      <c r="A72" s="12"/>
      <c r="B72" s="2" t="s">
        <v>503</v>
      </c>
      <c r="C72" s="3">
        <v>16.100000000000001</v>
      </c>
      <c r="D72" s="5">
        <v>5.0104166666666672E-2</v>
      </c>
      <c r="E72" s="6">
        <v>1</v>
      </c>
      <c r="F72" s="7">
        <v>16.2</v>
      </c>
      <c r="G72" s="8">
        <v>4.027777777777778E-2</v>
      </c>
      <c r="H72" s="9">
        <v>1</v>
      </c>
      <c r="I72" s="3">
        <v>16.3</v>
      </c>
      <c r="J72" s="5">
        <v>4.4537037037037042E-2</v>
      </c>
      <c r="K72" s="6">
        <v>1</v>
      </c>
    </row>
    <row r="73" spans="1:18" ht="15" hidden="1">
      <c r="A73" s="12"/>
      <c r="B73" s="2" t="s">
        <v>504</v>
      </c>
      <c r="C73" s="10"/>
      <c r="D73" s="5">
        <v>5.0104166666666672E-2</v>
      </c>
      <c r="E73" s="6">
        <v>26</v>
      </c>
      <c r="F73" s="11"/>
      <c r="G73" s="8">
        <v>9.0381944444444431E-2</v>
      </c>
      <c r="H73" s="9">
        <v>26</v>
      </c>
      <c r="I73" s="10"/>
      <c r="J73" s="5">
        <v>0.13491898148148149</v>
      </c>
      <c r="K73" s="6">
        <v>24</v>
      </c>
    </row>
    <row r="74" spans="1:18" ht="15.75">
      <c r="A74" s="12">
        <v>25</v>
      </c>
      <c r="B74" s="1" t="s">
        <v>505</v>
      </c>
      <c r="C74" s="13" t="s">
        <v>506</v>
      </c>
      <c r="D74" s="13"/>
      <c r="E74" s="13"/>
      <c r="F74" s="14" t="s">
        <v>507</v>
      </c>
      <c r="G74" s="14"/>
      <c r="H74" s="14"/>
      <c r="I74" s="13" t="s">
        <v>508</v>
      </c>
      <c r="J74" s="13"/>
      <c r="K74" s="13"/>
      <c r="L74" t="str">
        <f>C74&amp;", "&amp;F74&amp;", "&amp;I74</f>
        <v>ירון סיטבון, אביב יוגב, גיורא מצפון</v>
      </c>
      <c r="M74">
        <f>K76</f>
        <v>25</v>
      </c>
      <c r="N74" t="str">
        <f>B76</f>
        <v> (25) </v>
      </c>
      <c r="O74" t="str">
        <f>B74</f>
        <v>מנשה 4</v>
      </c>
      <c r="P74">
        <v>3</v>
      </c>
      <c r="Q74" t="str">
        <f>LEFT(B74,4)&amp;" - "&amp;P74</f>
        <v>מנשה - 3</v>
      </c>
      <c r="R74" s="4">
        <f>J76</f>
        <v>0.14251157407407408</v>
      </c>
    </row>
    <row r="75" spans="1:18" ht="15.75" hidden="1">
      <c r="A75" s="12"/>
      <c r="B75" s="2" t="s">
        <v>509</v>
      </c>
      <c r="C75" s="3">
        <v>25.1</v>
      </c>
      <c r="D75" s="5">
        <v>5.302083333333333E-2</v>
      </c>
      <c r="E75" s="6">
        <v>1</v>
      </c>
      <c r="F75" s="7">
        <v>25.2</v>
      </c>
      <c r="G75" s="8">
        <v>3.6770833333333336E-2</v>
      </c>
      <c r="H75" s="9">
        <v>1</v>
      </c>
      <c r="I75" s="3">
        <v>25.3</v>
      </c>
      <c r="J75" s="5">
        <v>5.2708333333333336E-2</v>
      </c>
      <c r="K75" s="6">
        <v>1</v>
      </c>
    </row>
    <row r="76" spans="1:18" ht="15" hidden="1">
      <c r="A76" s="12"/>
      <c r="B76" s="2" t="s">
        <v>510</v>
      </c>
      <c r="C76" s="10"/>
      <c r="D76" s="5">
        <v>5.302083333333333E-2</v>
      </c>
      <c r="E76" s="6">
        <v>28</v>
      </c>
      <c r="F76" s="11"/>
      <c r="G76" s="8">
        <v>8.9791666666666659E-2</v>
      </c>
      <c r="H76" s="9">
        <v>25</v>
      </c>
      <c r="I76" s="10"/>
      <c r="J76" s="5">
        <v>0.14251157407407408</v>
      </c>
      <c r="K76" s="6">
        <v>25</v>
      </c>
    </row>
    <row r="77" spans="1:18" ht="15.75">
      <c r="A77" s="12">
        <v>26</v>
      </c>
      <c r="B77" s="1" t="s">
        <v>511</v>
      </c>
      <c r="C77" s="13" t="s">
        <v>512</v>
      </c>
      <c r="D77" s="13"/>
      <c r="E77" s="13"/>
      <c r="F77" s="14" t="s">
        <v>513</v>
      </c>
      <c r="G77" s="14"/>
      <c r="H77" s="14"/>
      <c r="I77" s="13" t="s">
        <v>514</v>
      </c>
      <c r="J77" s="13"/>
      <c r="K77" s="13"/>
      <c r="L77" t="str">
        <f>C77&amp;", "&amp;F77&amp;", "&amp;I77</f>
        <v>מיכאל בולוטני, שי זלצר, פבל לויצקי</v>
      </c>
      <c r="M77">
        <f>K79</f>
        <v>26</v>
      </c>
      <c r="N77" t="str">
        <f>B79</f>
        <v> (2) </v>
      </c>
      <c r="O77" t="str">
        <f>B77</f>
        <v>גליל 2</v>
      </c>
      <c r="P77">
        <v>1</v>
      </c>
      <c r="Q77" t="str">
        <f>LEFT(B77,4)&amp;" - "&amp;P77</f>
        <v>גליל - 1</v>
      </c>
      <c r="R77" s="4">
        <f>J79</f>
        <v>0.14337962962962963</v>
      </c>
    </row>
    <row r="78" spans="1:18" ht="15.75" hidden="1">
      <c r="A78" s="12"/>
      <c r="B78" s="2" t="s">
        <v>515</v>
      </c>
      <c r="C78" s="3">
        <v>2.1</v>
      </c>
      <c r="D78" s="5">
        <v>5.6562499999999995E-2</v>
      </c>
      <c r="E78" s="6">
        <v>1</v>
      </c>
      <c r="F78" s="7">
        <v>2.2000000000000002</v>
      </c>
      <c r="G78" s="8">
        <v>5.1979166666666667E-2</v>
      </c>
      <c r="H78" s="9">
        <v>1</v>
      </c>
      <c r="I78" s="3">
        <v>2.2999999999999998</v>
      </c>
      <c r="J78" s="5">
        <v>3.4837962962962959E-2</v>
      </c>
      <c r="K78" s="6">
        <v>1</v>
      </c>
    </row>
    <row r="79" spans="1:18" ht="15" hidden="1">
      <c r="A79" s="12"/>
      <c r="B79" s="2" t="s">
        <v>516</v>
      </c>
      <c r="C79" s="10"/>
      <c r="D79" s="5">
        <v>5.6562499999999995E-2</v>
      </c>
      <c r="E79" s="6">
        <v>30</v>
      </c>
      <c r="F79" s="11"/>
      <c r="G79" s="8">
        <v>0.10854166666666666</v>
      </c>
      <c r="H79" s="9">
        <v>28</v>
      </c>
      <c r="I79" s="10"/>
      <c r="J79" s="5">
        <v>0.14337962962962963</v>
      </c>
      <c r="K79" s="6">
        <v>26</v>
      </c>
    </row>
  </sheetData>
  <autoFilter ref="A1:R79">
    <filterColumn colId="10">
      <filters blank="1"/>
    </filterColumn>
  </autoFilter>
  <mergeCells count="104">
    <mergeCell ref="A74:A76"/>
    <mergeCell ref="C74:E74"/>
    <mergeCell ref="F74:H74"/>
    <mergeCell ref="I74:K74"/>
    <mergeCell ref="A77:A79"/>
    <mergeCell ref="C77:E77"/>
    <mergeCell ref="F77:H77"/>
    <mergeCell ref="I77:K77"/>
    <mergeCell ref="A68:A70"/>
    <mergeCell ref="C68:E68"/>
    <mergeCell ref="F68:H68"/>
    <mergeCell ref="I68:K68"/>
    <mergeCell ref="A71:A73"/>
    <mergeCell ref="C71:E71"/>
    <mergeCell ref="F71:H71"/>
    <mergeCell ref="I71:K71"/>
    <mergeCell ref="A62:A64"/>
    <mergeCell ref="C62:E62"/>
    <mergeCell ref="F62:H62"/>
    <mergeCell ref="I62:K62"/>
    <mergeCell ref="A65:A67"/>
    <mergeCell ref="C65:E65"/>
    <mergeCell ref="F65:H65"/>
    <mergeCell ref="I65:K65"/>
    <mergeCell ref="A56:A58"/>
    <mergeCell ref="C56:E56"/>
    <mergeCell ref="F56:H56"/>
    <mergeCell ref="I56:K56"/>
    <mergeCell ref="A59:A61"/>
    <mergeCell ref="C59:E59"/>
    <mergeCell ref="F59:H59"/>
    <mergeCell ref="I59:K59"/>
    <mergeCell ref="A50:A52"/>
    <mergeCell ref="C50:E50"/>
    <mergeCell ref="F50:H50"/>
    <mergeCell ref="I50:K50"/>
    <mergeCell ref="A53:A55"/>
    <mergeCell ref="C53:E53"/>
    <mergeCell ref="F53:H53"/>
    <mergeCell ref="I53:K53"/>
    <mergeCell ref="A44:A46"/>
    <mergeCell ref="C44:E44"/>
    <mergeCell ref="F44:H44"/>
    <mergeCell ref="I44:K44"/>
    <mergeCell ref="A47:A49"/>
    <mergeCell ref="C47:E47"/>
    <mergeCell ref="F47:H47"/>
    <mergeCell ref="I47:K47"/>
    <mergeCell ref="A38:A40"/>
    <mergeCell ref="C38:E38"/>
    <mergeCell ref="F38:H38"/>
    <mergeCell ref="I38:K38"/>
    <mergeCell ref="A41:A43"/>
    <mergeCell ref="C41:E41"/>
    <mergeCell ref="F41:H41"/>
    <mergeCell ref="I41:K41"/>
    <mergeCell ref="A32:A34"/>
    <mergeCell ref="C32:E32"/>
    <mergeCell ref="F32:H32"/>
    <mergeCell ref="I32:K32"/>
    <mergeCell ref="A35:A37"/>
    <mergeCell ref="C35:E35"/>
    <mergeCell ref="F35:H35"/>
    <mergeCell ref="I35:K35"/>
    <mergeCell ref="A26:A28"/>
    <mergeCell ref="C26:E26"/>
    <mergeCell ref="F26:H26"/>
    <mergeCell ref="I26:K26"/>
    <mergeCell ref="A29:A31"/>
    <mergeCell ref="C29:E29"/>
    <mergeCell ref="F29:H29"/>
    <mergeCell ref="I29:K29"/>
    <mergeCell ref="A20:A22"/>
    <mergeCell ref="C20:E20"/>
    <mergeCell ref="F20:H20"/>
    <mergeCell ref="I20:K20"/>
    <mergeCell ref="A23:A25"/>
    <mergeCell ref="C23:E23"/>
    <mergeCell ref="F23:H23"/>
    <mergeCell ref="I23:K23"/>
    <mergeCell ref="A14:A16"/>
    <mergeCell ref="C14:E14"/>
    <mergeCell ref="F14:H14"/>
    <mergeCell ref="I14:K14"/>
    <mergeCell ref="A17:A19"/>
    <mergeCell ref="C17:E17"/>
    <mergeCell ref="F17:H17"/>
    <mergeCell ref="I17:K17"/>
    <mergeCell ref="A8:A10"/>
    <mergeCell ref="C8:E8"/>
    <mergeCell ref="F8:H8"/>
    <mergeCell ref="I8:K8"/>
    <mergeCell ref="A11:A13"/>
    <mergeCell ref="C11:E11"/>
    <mergeCell ref="F11:H11"/>
    <mergeCell ref="I11:K11"/>
    <mergeCell ref="A2:A4"/>
    <mergeCell ref="C2:E2"/>
    <mergeCell ref="F2:H2"/>
    <mergeCell ref="I2:K2"/>
    <mergeCell ref="A5:A7"/>
    <mergeCell ref="C5:E5"/>
    <mergeCell ref="F5:H5"/>
    <mergeCell ref="I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85"/>
  <sheetViews>
    <sheetView rightToLeft="1" topLeftCell="A14" workbookViewId="0">
      <selection activeCell="I47" sqref="I47:K47"/>
    </sheetView>
  </sheetViews>
  <sheetFormatPr defaultRowHeight="14.25"/>
  <cols>
    <col min="1" max="11" width="6.25" customWidth="1"/>
    <col min="12" max="12" width="25.125" customWidth="1"/>
    <col min="13" max="13" width="5" customWidth="1"/>
    <col min="14" max="14" width="5.75" customWidth="1"/>
    <col min="16" max="16" width="4.125" customWidth="1"/>
  </cols>
  <sheetData>
    <row r="1" spans="1:18">
      <c r="L1" t="s">
        <v>166</v>
      </c>
      <c r="M1" t="s">
        <v>162</v>
      </c>
      <c r="N1" t="s">
        <v>163</v>
      </c>
      <c r="O1" t="s">
        <v>164</v>
      </c>
      <c r="P1" t="s">
        <v>167</v>
      </c>
      <c r="Q1" t="s">
        <v>168</v>
      </c>
      <c r="R1" t="s">
        <v>165</v>
      </c>
    </row>
    <row r="2" spans="1:18" ht="15.75">
      <c r="A2" s="12">
        <v>1</v>
      </c>
      <c r="B2" s="1" t="s">
        <v>0</v>
      </c>
      <c r="C2" s="13" t="s">
        <v>1</v>
      </c>
      <c r="D2" s="13"/>
      <c r="E2" s="13"/>
      <c r="F2" s="14" t="s">
        <v>2</v>
      </c>
      <c r="G2" s="14"/>
      <c r="H2" s="14"/>
      <c r="I2" s="13" t="s">
        <v>3</v>
      </c>
      <c r="J2" s="13"/>
      <c r="K2" s="13"/>
      <c r="L2" t="str">
        <f>C2&amp;", "&amp;F2&amp;", "&amp;I2</f>
        <v>נתי שמע, איתי שחורי, אורי קוצר</v>
      </c>
      <c r="M2">
        <f>K4</f>
        <v>1</v>
      </c>
      <c r="N2" t="str">
        <f>B4</f>
        <v> (49) </v>
      </c>
      <c r="O2" t="str">
        <f>B2</f>
        <v>מודיעין 7</v>
      </c>
      <c r="P2">
        <v>1</v>
      </c>
      <c r="Q2" t="str">
        <f>LEFT(B2,4)&amp;" - "&amp;P2</f>
        <v>מודי - 1</v>
      </c>
      <c r="R2" s="4">
        <f>J4</f>
        <v>8.054398148148148E-2</v>
      </c>
    </row>
    <row r="3" spans="1:18" ht="15.75" hidden="1">
      <c r="A3" s="12"/>
      <c r="B3" s="2" t="s">
        <v>4</v>
      </c>
      <c r="C3" s="3">
        <v>49.1</v>
      </c>
      <c r="D3" s="5">
        <v>2.6736111111111113E-2</v>
      </c>
      <c r="E3" s="6">
        <v>1</v>
      </c>
      <c r="F3" s="7">
        <v>49.2</v>
      </c>
      <c r="G3" s="8">
        <v>2.6412037037037036E-2</v>
      </c>
      <c r="H3" s="9">
        <v>1</v>
      </c>
      <c r="I3" s="3">
        <v>49.3</v>
      </c>
      <c r="J3" s="5">
        <v>2.7384259259259257E-2</v>
      </c>
      <c r="K3" s="6">
        <v>1</v>
      </c>
    </row>
    <row r="4" spans="1:18" ht="15" hidden="1">
      <c r="A4" s="12"/>
      <c r="B4" s="2" t="s">
        <v>5</v>
      </c>
      <c r="C4" s="10"/>
      <c r="D4" s="5">
        <v>2.6736111111111113E-2</v>
      </c>
      <c r="E4" s="6">
        <v>2</v>
      </c>
      <c r="F4" s="11"/>
      <c r="G4" s="8">
        <v>5.3148148148148146E-2</v>
      </c>
      <c r="H4" s="9">
        <v>2</v>
      </c>
      <c r="I4" s="10"/>
      <c r="J4" s="5">
        <v>8.054398148148148E-2</v>
      </c>
      <c r="K4" s="6">
        <v>1</v>
      </c>
    </row>
    <row r="5" spans="1:18" ht="15.75">
      <c r="A5" s="12">
        <v>2</v>
      </c>
      <c r="B5" s="1" t="s">
        <v>6</v>
      </c>
      <c r="C5" s="13" t="s">
        <v>7</v>
      </c>
      <c r="D5" s="13"/>
      <c r="E5" s="13"/>
      <c r="F5" s="14" t="s">
        <v>8</v>
      </c>
      <c r="G5" s="14"/>
      <c r="H5" s="14"/>
      <c r="I5" s="13" t="s">
        <v>9</v>
      </c>
      <c r="J5" s="13"/>
      <c r="K5" s="13"/>
      <c r="L5" t="str">
        <f>C5&amp;", "&amp;F5&amp;", "&amp;I5</f>
        <v>אביחי ביאר, איציק עמר, צפריר מינצר</v>
      </c>
      <c r="M5">
        <f>K7</f>
        <v>2</v>
      </c>
      <c r="N5" t="str">
        <f>B7</f>
        <v> (55) </v>
      </c>
      <c r="O5" t="str">
        <f>B5</f>
        <v>יזרעאל 5</v>
      </c>
      <c r="P5">
        <v>1</v>
      </c>
      <c r="Q5" t="str">
        <f>LEFT(B5,4)&amp;" - "&amp;P5</f>
        <v>יזרע - 1</v>
      </c>
      <c r="R5" s="4">
        <f>J7</f>
        <v>8.4282407407407403E-2</v>
      </c>
    </row>
    <row r="6" spans="1:18" ht="15.75" hidden="1">
      <c r="A6" s="12"/>
      <c r="B6" s="2" t="s">
        <v>10</v>
      </c>
      <c r="C6" s="3">
        <v>55.1</v>
      </c>
      <c r="D6" s="5">
        <v>2.6585648148148146E-2</v>
      </c>
      <c r="E6" s="6">
        <v>1</v>
      </c>
      <c r="F6" s="7">
        <v>55.2</v>
      </c>
      <c r="G6" s="8">
        <v>2.6400462962962962E-2</v>
      </c>
      <c r="H6" s="9">
        <v>1</v>
      </c>
      <c r="I6" s="3">
        <v>55.3</v>
      </c>
      <c r="J6" s="5">
        <v>3.1296296296296301E-2</v>
      </c>
      <c r="K6" s="6">
        <v>1</v>
      </c>
    </row>
    <row r="7" spans="1:18" ht="15" hidden="1">
      <c r="A7" s="12"/>
      <c r="B7" s="2" t="s">
        <v>11</v>
      </c>
      <c r="C7" s="10"/>
      <c r="D7" s="5">
        <v>2.6585648148148146E-2</v>
      </c>
      <c r="E7" s="6">
        <v>1</v>
      </c>
      <c r="F7" s="11"/>
      <c r="G7" s="8">
        <v>5.2986111111111116E-2</v>
      </c>
      <c r="H7" s="9">
        <v>1</v>
      </c>
      <c r="I7" s="10"/>
      <c r="J7" s="5">
        <v>8.4282407407407403E-2</v>
      </c>
      <c r="K7" s="6">
        <v>2</v>
      </c>
    </row>
    <row r="8" spans="1:18" ht="15.75">
      <c r="A8" s="12">
        <v>3</v>
      </c>
      <c r="B8" s="1" t="s">
        <v>12</v>
      </c>
      <c r="C8" s="13" t="s">
        <v>13</v>
      </c>
      <c r="D8" s="13"/>
      <c r="E8" s="13"/>
      <c r="F8" s="14" t="s">
        <v>14</v>
      </c>
      <c r="G8" s="14"/>
      <c r="H8" s="14"/>
      <c r="I8" s="13" t="s">
        <v>15</v>
      </c>
      <c r="J8" s="13"/>
      <c r="K8" s="13"/>
      <c r="L8" t="str">
        <f>C8&amp;", "&amp;F8&amp;", "&amp;I8</f>
        <v>ציפורי דרור, דן וולשטיין, דוידי סגל</v>
      </c>
      <c r="M8">
        <f>K10</f>
        <v>3</v>
      </c>
      <c r="N8" t="str">
        <f>B10</f>
        <v> (62) </v>
      </c>
      <c r="O8" t="str">
        <f>B8</f>
        <v>מנשה 9</v>
      </c>
      <c r="P8">
        <v>1</v>
      </c>
      <c r="Q8" t="str">
        <f>LEFT(B8,4)&amp;" - "&amp;P8</f>
        <v>מנשה - 1</v>
      </c>
      <c r="R8" s="4">
        <f>J10</f>
        <v>8.6354166666666662E-2</v>
      </c>
    </row>
    <row r="9" spans="1:18" ht="15.75" hidden="1">
      <c r="A9" s="12"/>
      <c r="B9" s="2" t="s">
        <v>16</v>
      </c>
      <c r="C9" s="3">
        <v>62.1</v>
      </c>
      <c r="D9" s="5">
        <v>2.8530092592592593E-2</v>
      </c>
      <c r="E9" s="6">
        <v>1</v>
      </c>
      <c r="F9" s="7">
        <v>62.2</v>
      </c>
      <c r="G9" s="8">
        <v>3.2372685185185185E-2</v>
      </c>
      <c r="H9" s="9">
        <v>1</v>
      </c>
      <c r="I9" s="3">
        <v>62.3</v>
      </c>
      <c r="J9" s="5">
        <v>2.5451388888888888E-2</v>
      </c>
      <c r="K9" s="6">
        <v>1</v>
      </c>
    </row>
    <row r="10" spans="1:18" ht="15" hidden="1">
      <c r="A10" s="12"/>
      <c r="B10" s="2" t="s">
        <v>17</v>
      </c>
      <c r="C10" s="10"/>
      <c r="D10" s="5">
        <v>2.8530092592592593E-2</v>
      </c>
      <c r="E10" s="6">
        <v>4</v>
      </c>
      <c r="F10" s="11"/>
      <c r="G10" s="8">
        <v>6.0902777777777778E-2</v>
      </c>
      <c r="H10" s="9">
        <v>3</v>
      </c>
      <c r="I10" s="10"/>
      <c r="J10" s="5">
        <v>8.6354166666666662E-2</v>
      </c>
      <c r="K10" s="6">
        <v>3</v>
      </c>
    </row>
    <row r="11" spans="1:18" ht="15.75">
      <c r="A11" s="12">
        <v>4</v>
      </c>
      <c r="B11" s="1" t="s">
        <v>18</v>
      </c>
      <c r="C11" s="13" t="s">
        <v>19</v>
      </c>
      <c r="D11" s="13"/>
      <c r="E11" s="13"/>
      <c r="F11" s="14" t="s">
        <v>20</v>
      </c>
      <c r="G11" s="14"/>
      <c r="H11" s="14"/>
      <c r="I11" s="13" t="s">
        <v>21</v>
      </c>
      <c r="J11" s="13"/>
      <c r="K11" s="13"/>
      <c r="L11" t="str">
        <f>C11&amp;", "&amp;F11&amp;", "&amp;I11</f>
        <v>עוזי אבנר, ג'ים פרישפלס, פבל יופה</v>
      </c>
      <c r="M11">
        <f>K13</f>
        <v>4</v>
      </c>
      <c r="N11" t="str">
        <f>B13</f>
        <v> (41) </v>
      </c>
      <c r="O11" t="str">
        <f>B11</f>
        <v>גליל 3</v>
      </c>
      <c r="P11">
        <v>1</v>
      </c>
      <c r="Q11" t="str">
        <f>LEFT(B11,4)&amp;" - "&amp;P11</f>
        <v>גליל - 1</v>
      </c>
      <c r="R11" s="4">
        <f>J13</f>
        <v>9.2696759259259257E-2</v>
      </c>
    </row>
    <row r="12" spans="1:18" ht="15.75" hidden="1">
      <c r="A12" s="12"/>
      <c r="B12" s="2" t="s">
        <v>22</v>
      </c>
      <c r="C12" s="3">
        <v>41.1</v>
      </c>
      <c r="D12" s="5">
        <v>2.8414351851851847E-2</v>
      </c>
      <c r="E12" s="6">
        <v>1</v>
      </c>
      <c r="F12" s="7">
        <v>41.2</v>
      </c>
      <c r="G12" s="8">
        <v>3.4664351851851849E-2</v>
      </c>
      <c r="H12" s="9">
        <v>1</v>
      </c>
      <c r="I12" s="3">
        <v>41.3</v>
      </c>
      <c r="J12" s="5">
        <v>2.960648148148148E-2</v>
      </c>
      <c r="K12" s="6">
        <v>1</v>
      </c>
    </row>
    <row r="13" spans="1:18" ht="15" hidden="1">
      <c r="A13" s="12"/>
      <c r="B13" s="2" t="s">
        <v>23</v>
      </c>
      <c r="C13" s="10"/>
      <c r="D13" s="5">
        <v>2.8414351851851847E-2</v>
      </c>
      <c r="E13" s="6">
        <v>3</v>
      </c>
      <c r="F13" s="11"/>
      <c r="G13" s="8">
        <v>6.3078703703703706E-2</v>
      </c>
      <c r="H13" s="9">
        <v>4</v>
      </c>
      <c r="I13" s="10"/>
      <c r="J13" s="5">
        <v>9.2696759259259257E-2</v>
      </c>
      <c r="K13" s="6">
        <v>4</v>
      </c>
    </row>
    <row r="14" spans="1:18" ht="15.75">
      <c r="A14" s="12">
        <v>5</v>
      </c>
      <c r="B14" s="1" t="s">
        <v>24</v>
      </c>
      <c r="C14" s="13" t="s">
        <v>25</v>
      </c>
      <c r="D14" s="13"/>
      <c r="E14" s="13"/>
      <c r="F14" s="14" t="s">
        <v>26</v>
      </c>
      <c r="G14" s="14"/>
      <c r="H14" s="14"/>
      <c r="I14" s="13" t="s">
        <v>27</v>
      </c>
      <c r="J14" s="13"/>
      <c r="K14" s="13"/>
      <c r="L14" t="str">
        <f>C14&amp;", "&amp;F14&amp;", "&amp;I14</f>
        <v>דורון קינר, גיל גרינברג, גיא גלילי</v>
      </c>
      <c r="M14">
        <f>K16</f>
        <v>5</v>
      </c>
      <c r="N14" t="str">
        <f>B16</f>
        <v> (66) </v>
      </c>
      <c r="O14" t="str">
        <f>B14</f>
        <v>תל אביב 8</v>
      </c>
      <c r="P14">
        <v>1</v>
      </c>
      <c r="Q14" t="str">
        <f>LEFT(B14,4)&amp;" - "&amp;P14</f>
        <v>תל א - 1</v>
      </c>
      <c r="R14" s="4">
        <f>J16</f>
        <v>9.4108796296296301E-2</v>
      </c>
    </row>
    <row r="15" spans="1:18" ht="15.75" hidden="1">
      <c r="A15" s="12"/>
      <c r="B15" s="2" t="s">
        <v>28</v>
      </c>
      <c r="C15" s="3">
        <v>66.099999999999994</v>
      </c>
      <c r="D15" s="5">
        <v>3.6307870370370372E-2</v>
      </c>
      <c r="E15" s="6">
        <v>1</v>
      </c>
      <c r="F15" s="7">
        <v>66.2</v>
      </c>
      <c r="G15" s="8">
        <v>3.0636574074074076E-2</v>
      </c>
      <c r="H15" s="9">
        <v>1</v>
      </c>
      <c r="I15" s="3">
        <v>66.3</v>
      </c>
      <c r="J15" s="5">
        <v>2.7152777777777779E-2</v>
      </c>
      <c r="K15" s="6">
        <v>1</v>
      </c>
    </row>
    <row r="16" spans="1:18" ht="15" hidden="1">
      <c r="A16" s="12"/>
      <c r="B16" s="2" t="s">
        <v>29</v>
      </c>
      <c r="C16" s="10"/>
      <c r="D16" s="5">
        <v>3.6307870370370372E-2</v>
      </c>
      <c r="E16" s="6">
        <v>11</v>
      </c>
      <c r="F16" s="11"/>
      <c r="G16" s="8">
        <v>6.6944444444444445E-2</v>
      </c>
      <c r="H16" s="9">
        <v>7</v>
      </c>
      <c r="I16" s="10"/>
      <c r="J16" s="5">
        <v>9.4108796296296301E-2</v>
      </c>
      <c r="K16" s="6">
        <v>5</v>
      </c>
    </row>
    <row r="17" spans="1:18" ht="15.75">
      <c r="A17" s="12">
        <v>6</v>
      </c>
      <c r="B17" s="1" t="s">
        <v>30</v>
      </c>
      <c r="C17" s="13" t="s">
        <v>31</v>
      </c>
      <c r="D17" s="13"/>
      <c r="E17" s="13"/>
      <c r="F17" s="14" t="s">
        <v>32</v>
      </c>
      <c r="G17" s="14"/>
      <c r="H17" s="14"/>
      <c r="I17" s="13" t="s">
        <v>33</v>
      </c>
      <c r="J17" s="13"/>
      <c r="K17" s="13"/>
      <c r="L17" t="str">
        <f>C17&amp;", "&amp;F17&amp;", "&amp;I17</f>
        <v>יעקב אילון, שי סט, אריה יבסייב</v>
      </c>
      <c r="M17">
        <f>K19</f>
        <v>6</v>
      </c>
      <c r="N17" t="str">
        <f>B19</f>
        <v> (56) </v>
      </c>
      <c r="O17" t="str">
        <f>B17</f>
        <v>יזרעאל 6</v>
      </c>
      <c r="P17">
        <v>2</v>
      </c>
      <c r="Q17" t="str">
        <f>LEFT(B17,4)&amp;" - "&amp;P17</f>
        <v>יזרע - 2</v>
      </c>
      <c r="R17" s="4">
        <f>J19</f>
        <v>0.10038194444444444</v>
      </c>
    </row>
    <row r="18" spans="1:18" ht="15.75" hidden="1">
      <c r="A18" s="12"/>
      <c r="B18" s="2" t="s">
        <v>34</v>
      </c>
      <c r="C18" s="3">
        <v>56.1</v>
      </c>
      <c r="D18" s="5">
        <v>3.4571759259259253E-2</v>
      </c>
      <c r="E18" s="6">
        <v>1</v>
      </c>
      <c r="F18" s="7">
        <v>56.2</v>
      </c>
      <c r="G18" s="8">
        <v>3.0497685185185183E-2</v>
      </c>
      <c r="H18" s="9">
        <v>1</v>
      </c>
      <c r="I18" s="3">
        <v>56.3</v>
      </c>
      <c r="J18" s="5">
        <v>3.5300925925925923E-2</v>
      </c>
      <c r="K18" s="6">
        <v>1</v>
      </c>
    </row>
    <row r="19" spans="1:18" ht="15" hidden="1">
      <c r="A19" s="12"/>
      <c r="B19" s="2" t="s">
        <v>35</v>
      </c>
      <c r="C19" s="10"/>
      <c r="D19" s="5">
        <v>3.4571759259259253E-2</v>
      </c>
      <c r="E19" s="6">
        <v>8</v>
      </c>
      <c r="F19" s="11"/>
      <c r="G19" s="8">
        <v>6.5069444444444444E-2</v>
      </c>
      <c r="H19" s="9">
        <v>5</v>
      </c>
      <c r="I19" s="10"/>
      <c r="J19" s="5">
        <v>0.10038194444444444</v>
      </c>
      <c r="K19" s="6">
        <v>6</v>
      </c>
    </row>
    <row r="20" spans="1:18" ht="15.75">
      <c r="A20" s="12">
        <v>7</v>
      </c>
      <c r="B20" s="1" t="s">
        <v>36</v>
      </c>
      <c r="C20" s="13" t="s">
        <v>37</v>
      </c>
      <c r="D20" s="13"/>
      <c r="E20" s="13"/>
      <c r="F20" s="14" t="s">
        <v>38</v>
      </c>
      <c r="G20" s="14"/>
      <c r="H20" s="14"/>
      <c r="I20" s="13" t="s">
        <v>39</v>
      </c>
      <c r="J20" s="13"/>
      <c r="K20" s="13"/>
      <c r="L20" t="str">
        <f>C20&amp;", "&amp;F20&amp;", "&amp;I20</f>
        <v>אבנר הלחמי, ניסים מזרחי, ירון נחושתן</v>
      </c>
      <c r="M20">
        <f>K22</f>
        <v>7</v>
      </c>
      <c r="N20" t="str">
        <f>B22</f>
        <v> (54) </v>
      </c>
      <c r="O20" t="str">
        <f>B20</f>
        <v>מודיעין 12</v>
      </c>
      <c r="P20">
        <v>2</v>
      </c>
      <c r="Q20" t="str">
        <f>LEFT(B20,4)&amp;" - "&amp;P20</f>
        <v>מודי - 2</v>
      </c>
      <c r="R20" s="4">
        <f>J22</f>
        <v>0.10137731481481482</v>
      </c>
    </row>
    <row r="21" spans="1:18" ht="15.75" hidden="1">
      <c r="A21" s="12"/>
      <c r="B21" s="2" t="s">
        <v>40</v>
      </c>
      <c r="C21" s="3">
        <v>54.1</v>
      </c>
      <c r="D21" s="5">
        <v>3.3958333333333333E-2</v>
      </c>
      <c r="E21" s="6">
        <v>1</v>
      </c>
      <c r="F21" s="7">
        <v>54.2</v>
      </c>
      <c r="G21" s="8">
        <v>3.4328703703703702E-2</v>
      </c>
      <c r="H21" s="9">
        <v>1</v>
      </c>
      <c r="I21" s="3">
        <v>54.3</v>
      </c>
      <c r="J21" s="5">
        <v>3.30787037037037E-2</v>
      </c>
      <c r="K21" s="6">
        <v>1</v>
      </c>
    </row>
    <row r="22" spans="1:18" ht="15" hidden="1">
      <c r="A22" s="12"/>
      <c r="B22" s="2" t="s">
        <v>41</v>
      </c>
      <c r="C22" s="10"/>
      <c r="D22" s="5">
        <v>3.3958333333333333E-2</v>
      </c>
      <c r="E22" s="6">
        <v>5</v>
      </c>
      <c r="F22" s="11"/>
      <c r="G22" s="8">
        <v>6.8287037037037035E-2</v>
      </c>
      <c r="H22" s="9">
        <v>9</v>
      </c>
      <c r="I22" s="10"/>
      <c r="J22" s="5">
        <v>0.10137731481481482</v>
      </c>
      <c r="K22" s="6">
        <v>7</v>
      </c>
    </row>
    <row r="23" spans="1:18" ht="15.75">
      <c r="A23" s="12">
        <v>8</v>
      </c>
      <c r="B23" s="1" t="s">
        <v>42</v>
      </c>
      <c r="C23" s="13" t="s">
        <v>43</v>
      </c>
      <c r="D23" s="13"/>
      <c r="E23" s="13"/>
      <c r="F23" s="14" t="s">
        <v>44</v>
      </c>
      <c r="G23" s="14"/>
      <c r="H23" s="14"/>
      <c r="I23" s="13" t="s">
        <v>45</v>
      </c>
      <c r="J23" s="13"/>
      <c r="K23" s="13"/>
      <c r="L23" t="str">
        <f>C23&amp;", "&amp;F23&amp;", "&amp;I23</f>
        <v>נחמן אש, אלישע יעבוקי, איתן כנהא</v>
      </c>
      <c r="M23">
        <f>K25</f>
        <v>8</v>
      </c>
      <c r="N23" t="str">
        <f>B25</f>
        <v> (45) </v>
      </c>
      <c r="O23" t="str">
        <f>B23</f>
        <v>השרון 5</v>
      </c>
      <c r="P23">
        <v>1</v>
      </c>
      <c r="Q23" t="str">
        <f>LEFT(B23,4)&amp;" - "&amp;P23</f>
        <v>השרו - 1</v>
      </c>
      <c r="R23" s="4">
        <f>J25</f>
        <v>0.10312500000000001</v>
      </c>
    </row>
    <row r="24" spans="1:18" ht="15.75" hidden="1">
      <c r="A24" s="12"/>
      <c r="B24" s="2" t="s">
        <v>46</v>
      </c>
      <c r="C24" s="3">
        <v>45.1</v>
      </c>
      <c r="D24" s="5">
        <v>4.1712962962962959E-2</v>
      </c>
      <c r="E24" s="6">
        <v>1</v>
      </c>
      <c r="F24" s="7">
        <v>45.2</v>
      </c>
      <c r="G24" s="8">
        <v>3.107638888888889E-2</v>
      </c>
      <c r="H24" s="9">
        <v>1</v>
      </c>
      <c r="I24" s="3">
        <v>45.3</v>
      </c>
      <c r="J24" s="5">
        <v>3.0335648148148143E-2</v>
      </c>
      <c r="K24" s="6">
        <v>1</v>
      </c>
    </row>
    <row r="25" spans="1:18" ht="15" hidden="1">
      <c r="A25" s="12"/>
      <c r="B25" s="2" t="s">
        <v>47</v>
      </c>
      <c r="C25" s="10"/>
      <c r="D25" s="5">
        <v>4.1712962962962959E-2</v>
      </c>
      <c r="E25" s="6">
        <v>14</v>
      </c>
      <c r="F25" s="11"/>
      <c r="G25" s="8">
        <v>7.2789351851851855E-2</v>
      </c>
      <c r="H25" s="9">
        <v>11</v>
      </c>
      <c r="I25" s="10"/>
      <c r="J25" s="5">
        <v>0.10312500000000001</v>
      </c>
      <c r="K25" s="6">
        <v>8</v>
      </c>
    </row>
    <row r="26" spans="1:18" ht="15.75">
      <c r="A26" s="12">
        <v>9</v>
      </c>
      <c r="B26" s="1" t="s">
        <v>48</v>
      </c>
      <c r="C26" s="13" t="s">
        <v>49</v>
      </c>
      <c r="D26" s="13"/>
      <c r="E26" s="13"/>
      <c r="F26" s="14" t="s">
        <v>50</v>
      </c>
      <c r="G26" s="14"/>
      <c r="H26" s="14"/>
      <c r="I26" s="13" t="s">
        <v>51</v>
      </c>
      <c r="J26" s="13"/>
      <c r="K26" s="13"/>
      <c r="L26" t="str">
        <f>C26&amp;", "&amp;F26&amp;", "&amp;I26</f>
        <v>שלמה רז, ישראל קורנברג, חן נירן</v>
      </c>
      <c r="M26">
        <f>K28</f>
        <v>9</v>
      </c>
      <c r="N26" t="str">
        <f>B28</f>
        <v> (64) </v>
      </c>
      <c r="O26" t="str">
        <f>B26</f>
        <v>ראשלצ 2</v>
      </c>
      <c r="P26">
        <v>1</v>
      </c>
      <c r="Q26" t="str">
        <f>LEFT(B26,4)&amp;" - "&amp;P26</f>
        <v>ראשל - 1</v>
      </c>
      <c r="R26" s="4">
        <f>J28</f>
        <v>0.11579861111111112</v>
      </c>
    </row>
    <row r="27" spans="1:18" ht="15.75" hidden="1">
      <c r="A27" s="12"/>
      <c r="B27" s="2" t="s">
        <v>52</v>
      </c>
      <c r="C27" s="3">
        <v>64.099999999999994</v>
      </c>
      <c r="D27" s="5">
        <v>3.8900462962962963E-2</v>
      </c>
      <c r="E27" s="6">
        <v>1</v>
      </c>
      <c r="F27" s="7">
        <v>64.2</v>
      </c>
      <c r="G27" s="8">
        <v>3.2326388888888884E-2</v>
      </c>
      <c r="H27" s="9">
        <v>1</v>
      </c>
      <c r="I27" s="3">
        <v>64.3</v>
      </c>
      <c r="J27" s="5">
        <v>4.4571759259259262E-2</v>
      </c>
      <c r="K27" s="6">
        <v>1</v>
      </c>
    </row>
    <row r="28" spans="1:18" ht="15" hidden="1">
      <c r="A28" s="12"/>
      <c r="B28" s="2" t="s">
        <v>53</v>
      </c>
      <c r="C28" s="10"/>
      <c r="D28" s="5">
        <v>3.8900462962962963E-2</v>
      </c>
      <c r="E28" s="6">
        <v>12</v>
      </c>
      <c r="F28" s="11"/>
      <c r="G28" s="8">
        <v>7.1226851851851861E-2</v>
      </c>
      <c r="H28" s="9">
        <v>10</v>
      </c>
      <c r="I28" s="10"/>
      <c r="J28" s="5">
        <v>0.11579861111111112</v>
      </c>
      <c r="K28" s="6">
        <v>9</v>
      </c>
    </row>
    <row r="29" spans="1:18" ht="15.75">
      <c r="A29" s="12">
        <v>10</v>
      </c>
      <c r="B29" s="1" t="s">
        <v>54</v>
      </c>
      <c r="C29" s="13" t="s">
        <v>55</v>
      </c>
      <c r="D29" s="13"/>
      <c r="E29" s="13"/>
      <c r="F29" s="14" t="s">
        <v>56</v>
      </c>
      <c r="G29" s="14"/>
      <c r="H29" s="14"/>
      <c r="I29" s="13" t="s">
        <v>57</v>
      </c>
      <c r="J29" s="13"/>
      <c r="K29" s="13"/>
      <c r="L29" t="str">
        <f>C29&amp;", "&amp;F29&amp;", "&amp;I29</f>
        <v>אילן גלזר, ולדימיר פדוסין, אלכס פרידמן</v>
      </c>
      <c r="M29">
        <f>K31</f>
        <v>10</v>
      </c>
      <c r="N29" t="str">
        <f>B31</f>
        <v> (68) </v>
      </c>
      <c r="O29" t="str">
        <f>B29</f>
        <v>תל אביב 10</v>
      </c>
      <c r="P29">
        <v>2</v>
      </c>
      <c r="Q29" t="str">
        <f>LEFT(B29,4)&amp;" - "&amp;P29</f>
        <v>תל א - 2</v>
      </c>
      <c r="R29" s="4">
        <f>J31</f>
        <v>0.1162037037037037</v>
      </c>
    </row>
    <row r="30" spans="1:18" ht="15.75" hidden="1">
      <c r="A30" s="12"/>
      <c r="B30" s="2" t="s">
        <v>58</v>
      </c>
      <c r="C30" s="3">
        <v>68.099999999999994</v>
      </c>
      <c r="D30" s="5">
        <v>3.4236111111111113E-2</v>
      </c>
      <c r="E30" s="6">
        <v>1</v>
      </c>
      <c r="F30" s="7">
        <v>68.2</v>
      </c>
      <c r="G30" s="8">
        <v>3.0914351851851849E-2</v>
      </c>
      <c r="H30" s="9">
        <v>1</v>
      </c>
      <c r="I30" s="3">
        <v>68.3</v>
      </c>
      <c r="J30" s="5">
        <v>5.1053240740740746E-2</v>
      </c>
      <c r="K30" s="6">
        <v>1</v>
      </c>
    </row>
    <row r="31" spans="1:18" ht="15" hidden="1">
      <c r="A31" s="12"/>
      <c r="B31" s="2" t="s">
        <v>59</v>
      </c>
      <c r="C31" s="10"/>
      <c r="D31" s="5">
        <v>3.4236111111111113E-2</v>
      </c>
      <c r="E31" s="6">
        <v>6</v>
      </c>
      <c r="F31" s="11"/>
      <c r="G31" s="8">
        <v>6.5150462962962966E-2</v>
      </c>
      <c r="H31" s="9">
        <v>6</v>
      </c>
      <c r="I31" s="10"/>
      <c r="J31" s="5">
        <v>0.1162037037037037</v>
      </c>
      <c r="K31" s="6">
        <v>10</v>
      </c>
    </row>
    <row r="32" spans="1:18" ht="15.75">
      <c r="A32" s="12">
        <v>11</v>
      </c>
      <c r="B32" s="1" t="s">
        <v>60</v>
      </c>
      <c r="C32" s="13" t="s">
        <v>61</v>
      </c>
      <c r="D32" s="13"/>
      <c r="E32" s="13"/>
      <c r="F32" s="14" t="s">
        <v>62</v>
      </c>
      <c r="G32" s="14"/>
      <c r="H32" s="14"/>
      <c r="I32" s="13" t="s">
        <v>63</v>
      </c>
      <c r="J32" s="13"/>
      <c r="K32" s="13"/>
      <c r="L32" t="str">
        <f>C32&amp;", "&amp;F32&amp;", "&amp;I32</f>
        <v>שי כספי, מודי בוכינדר, רפי הימן</v>
      </c>
      <c r="M32">
        <f>K34</f>
        <v>11</v>
      </c>
      <c r="N32" t="str">
        <f>B34</f>
        <v> (44) </v>
      </c>
      <c r="O32" t="str">
        <f>B32</f>
        <v>השרון 4</v>
      </c>
      <c r="P32">
        <v>2</v>
      </c>
      <c r="Q32" t="str">
        <f>LEFT(B32,4)&amp;" - "&amp;P32</f>
        <v>השרו - 2</v>
      </c>
      <c r="R32" s="4">
        <f>J34</f>
        <v>0.11803240740740741</v>
      </c>
    </row>
    <row r="33" spans="1:18" ht="15.75" hidden="1">
      <c r="A33" s="12"/>
      <c r="B33" s="2" t="s">
        <v>64</v>
      </c>
      <c r="C33" s="3">
        <v>44.1</v>
      </c>
      <c r="D33" s="5">
        <v>4.53587962962963E-2</v>
      </c>
      <c r="E33" s="6">
        <v>1</v>
      </c>
      <c r="F33" s="7">
        <v>44.2</v>
      </c>
      <c r="G33" s="8">
        <v>3.5694444444444445E-2</v>
      </c>
      <c r="H33" s="9">
        <v>1</v>
      </c>
      <c r="I33" s="3">
        <v>44.3</v>
      </c>
      <c r="J33" s="5">
        <v>3.6967592592592594E-2</v>
      </c>
      <c r="K33" s="6">
        <v>1</v>
      </c>
    </row>
    <row r="34" spans="1:18" ht="15" hidden="1">
      <c r="A34" s="12"/>
      <c r="B34" s="2" t="s">
        <v>65</v>
      </c>
      <c r="C34" s="10"/>
      <c r="D34" s="5">
        <v>4.53587962962963E-2</v>
      </c>
      <c r="E34" s="6">
        <v>17</v>
      </c>
      <c r="F34" s="11"/>
      <c r="G34" s="8">
        <v>8.1053240740740731E-2</v>
      </c>
      <c r="H34" s="9">
        <v>16</v>
      </c>
      <c r="I34" s="10"/>
      <c r="J34" s="5">
        <v>0.11803240740740741</v>
      </c>
      <c r="K34" s="6">
        <v>11</v>
      </c>
    </row>
    <row r="35" spans="1:18" ht="15.75">
      <c r="A35" s="12">
        <v>12</v>
      </c>
      <c r="B35" s="1" t="s">
        <v>66</v>
      </c>
      <c r="C35" s="13" t="s">
        <v>67</v>
      </c>
      <c r="D35" s="13"/>
      <c r="E35" s="13"/>
      <c r="F35" s="14" t="s">
        <v>68</v>
      </c>
      <c r="G35" s="14"/>
      <c r="H35" s="14"/>
      <c r="I35" s="13" t="s">
        <v>69</v>
      </c>
      <c r="J35" s="13"/>
      <c r="K35" s="13"/>
      <c r="L35" t="str">
        <f>C35&amp;", "&amp;F35&amp;", "&amp;I35</f>
        <v>יואב לוז, אבנר ציפורי, יונתן בר יהודה</v>
      </c>
      <c r="M35">
        <f>K37</f>
        <v>12</v>
      </c>
      <c r="N35" t="str">
        <f>B37</f>
        <v> (60) </v>
      </c>
      <c r="O35" t="str">
        <f>B35</f>
        <v>מנשה 7</v>
      </c>
      <c r="P35">
        <v>2</v>
      </c>
      <c r="Q35" t="str">
        <f>LEFT(B35,4)&amp;" - "&amp;P35</f>
        <v>מנשה - 2</v>
      </c>
      <c r="R35" s="4">
        <f>J37</f>
        <v>0.11837962962962963</v>
      </c>
    </row>
    <row r="36" spans="1:18" ht="15.75" hidden="1">
      <c r="A36" s="12"/>
      <c r="B36" s="2" t="s">
        <v>70</v>
      </c>
      <c r="C36" s="3">
        <v>60.1</v>
      </c>
      <c r="D36" s="5">
        <v>4.8796296296296303E-2</v>
      </c>
      <c r="E36" s="6">
        <v>1</v>
      </c>
      <c r="F36" s="7">
        <v>60.2</v>
      </c>
      <c r="G36" s="8">
        <v>3.0694444444444444E-2</v>
      </c>
      <c r="H36" s="9">
        <v>1</v>
      </c>
      <c r="I36" s="3">
        <v>60.3</v>
      </c>
      <c r="J36" s="5">
        <v>3.888888888888889E-2</v>
      </c>
      <c r="K36" s="6">
        <v>1</v>
      </c>
    </row>
    <row r="37" spans="1:18" ht="15" hidden="1">
      <c r="A37" s="12"/>
      <c r="B37" s="2" t="s">
        <v>71</v>
      </c>
      <c r="C37" s="10"/>
      <c r="D37" s="5">
        <v>4.8796296296296303E-2</v>
      </c>
      <c r="E37" s="6">
        <v>18</v>
      </c>
      <c r="F37" s="11"/>
      <c r="G37" s="8">
        <v>7.9490740740740737E-2</v>
      </c>
      <c r="H37" s="9">
        <v>15</v>
      </c>
      <c r="I37" s="10"/>
      <c r="J37" s="5">
        <v>0.11837962962962963</v>
      </c>
      <c r="K37" s="6">
        <v>12</v>
      </c>
    </row>
    <row r="38" spans="1:18" ht="15.75">
      <c r="A38" s="12">
        <v>13</v>
      </c>
      <c r="B38" s="1" t="s">
        <v>72</v>
      </c>
      <c r="C38" s="13" t="s">
        <v>73</v>
      </c>
      <c r="D38" s="13"/>
      <c r="E38" s="13"/>
      <c r="F38" s="14" t="s">
        <v>74</v>
      </c>
      <c r="G38" s="14"/>
      <c r="H38" s="14"/>
      <c r="I38" s="13" t="s">
        <v>75</v>
      </c>
      <c r="J38" s="13"/>
      <c r="K38" s="13"/>
      <c r="L38" t="str">
        <f>C38&amp;", "&amp;F38&amp;", "&amp;I38</f>
        <v>עפר אביטל, יוסי שקד, אשר פלוט</v>
      </c>
      <c r="M38">
        <f>K40</f>
        <v>13</v>
      </c>
      <c r="N38" t="str">
        <f>B40</f>
        <v> (42) </v>
      </c>
      <c r="O38" t="str">
        <f>B38</f>
        <v>גליל 4</v>
      </c>
      <c r="P38">
        <v>2</v>
      </c>
      <c r="Q38" t="str">
        <f>LEFT(B38,4)&amp;" - "&amp;P38</f>
        <v>גליל - 2</v>
      </c>
      <c r="R38" s="4">
        <f>J40</f>
        <v>0.12109953703703703</v>
      </c>
    </row>
    <row r="39" spans="1:18" ht="15.75" hidden="1">
      <c r="A39" s="12"/>
      <c r="B39" s="2" t="s">
        <v>76</v>
      </c>
      <c r="C39" s="3">
        <v>42.1</v>
      </c>
      <c r="D39" s="5">
        <v>3.6238425925925924E-2</v>
      </c>
      <c r="E39" s="6">
        <v>1</v>
      </c>
      <c r="F39" s="7">
        <v>42.2</v>
      </c>
      <c r="G39" s="8">
        <v>3.9907407407407412E-2</v>
      </c>
      <c r="H39" s="9">
        <v>1</v>
      </c>
      <c r="I39" s="3">
        <v>42.3</v>
      </c>
      <c r="J39" s="5">
        <v>4.494212962962963E-2</v>
      </c>
      <c r="K39" s="6">
        <v>1</v>
      </c>
    </row>
    <row r="40" spans="1:18" ht="15" hidden="1">
      <c r="A40" s="12"/>
      <c r="B40" s="2" t="s">
        <v>77</v>
      </c>
      <c r="C40" s="10"/>
      <c r="D40" s="5">
        <v>3.6238425925925924E-2</v>
      </c>
      <c r="E40" s="6">
        <v>10</v>
      </c>
      <c r="F40" s="11"/>
      <c r="G40" s="8">
        <v>7.6145833333333343E-2</v>
      </c>
      <c r="H40" s="9">
        <v>13</v>
      </c>
      <c r="I40" s="10"/>
      <c r="J40" s="5">
        <v>0.12109953703703703</v>
      </c>
      <c r="K40" s="6">
        <v>13</v>
      </c>
    </row>
    <row r="41" spans="1:18" ht="15.75">
      <c r="A41" s="12">
        <v>14</v>
      </c>
      <c r="B41" s="1" t="s">
        <v>78</v>
      </c>
      <c r="C41" s="13" t="s">
        <v>79</v>
      </c>
      <c r="D41" s="13"/>
      <c r="E41" s="13"/>
      <c r="F41" s="14" t="s">
        <v>80</v>
      </c>
      <c r="G41" s="14"/>
      <c r="H41" s="14"/>
      <c r="I41" s="13" t="s">
        <v>81</v>
      </c>
      <c r="J41" s="13"/>
      <c r="K41" s="13"/>
      <c r="L41" t="str">
        <f>C41&amp;", "&amp;F41&amp;", "&amp;I41</f>
        <v>אשר שמואלי, דרור מלמד, גדעון חזן</v>
      </c>
      <c r="M41">
        <f>K43</f>
        <v>14</v>
      </c>
      <c r="N41" t="str">
        <f>B43</f>
        <v> (57) </v>
      </c>
      <c r="O41" t="str">
        <f>B41</f>
        <v>יזרעאל 7</v>
      </c>
      <c r="P41">
        <v>3</v>
      </c>
      <c r="Q41" t="str">
        <f>LEFT(B41,4)&amp;" - "&amp;P41</f>
        <v>יזרע - 3</v>
      </c>
      <c r="R41" s="4">
        <f>J43</f>
        <v>0.12309027777777777</v>
      </c>
    </row>
    <row r="42" spans="1:18" ht="15.75" hidden="1">
      <c r="A42" s="12"/>
      <c r="B42" s="2" t="s">
        <v>82</v>
      </c>
      <c r="C42" s="3">
        <v>57.1</v>
      </c>
      <c r="D42" s="5">
        <v>3.4340277777777782E-2</v>
      </c>
      <c r="E42" s="6">
        <v>1</v>
      </c>
      <c r="F42" s="7">
        <v>57.2</v>
      </c>
      <c r="G42" s="8">
        <v>5.347222222222222E-2</v>
      </c>
      <c r="H42" s="9">
        <v>1</v>
      </c>
      <c r="I42" s="3">
        <v>57.3</v>
      </c>
      <c r="J42" s="5">
        <v>3.5266203703703702E-2</v>
      </c>
      <c r="K42" s="6">
        <v>1</v>
      </c>
    </row>
    <row r="43" spans="1:18" ht="15" hidden="1">
      <c r="A43" s="12"/>
      <c r="B43" s="2" t="s">
        <v>83</v>
      </c>
      <c r="C43" s="10"/>
      <c r="D43" s="5">
        <v>3.4340277777777782E-2</v>
      </c>
      <c r="E43" s="6">
        <v>7</v>
      </c>
      <c r="F43" s="11"/>
      <c r="G43" s="8">
        <v>8.7812500000000002E-2</v>
      </c>
      <c r="H43" s="9">
        <v>18</v>
      </c>
      <c r="I43" s="10"/>
      <c r="J43" s="5">
        <v>0.12309027777777777</v>
      </c>
      <c r="K43" s="6">
        <v>14</v>
      </c>
    </row>
    <row r="44" spans="1:18" ht="15.75">
      <c r="A44" s="12">
        <v>15</v>
      </c>
      <c r="B44" s="1" t="s">
        <v>84</v>
      </c>
      <c r="C44" s="13" t="s">
        <v>85</v>
      </c>
      <c r="D44" s="13"/>
      <c r="E44" s="13"/>
      <c r="F44" s="14" t="s">
        <v>86</v>
      </c>
      <c r="G44" s="14"/>
      <c r="H44" s="14"/>
      <c r="I44" s="13" t="s">
        <v>87</v>
      </c>
      <c r="J44" s="13"/>
      <c r="K44" s="13"/>
      <c r="L44" t="str">
        <f>C44&amp;", "&amp;F44&amp;", "&amp;I44</f>
        <v>שמואל רגב, פיני יפה, יובל משלי</v>
      </c>
      <c r="M44">
        <f>K46</f>
        <v>15</v>
      </c>
      <c r="N44" t="str">
        <f>B46</f>
        <v> (48) </v>
      </c>
      <c r="O44" t="str">
        <f>B44</f>
        <v>מודיעין 6</v>
      </c>
      <c r="P44">
        <v>3</v>
      </c>
      <c r="Q44" t="str">
        <f>LEFT(B44,4)&amp;" - "&amp;P44</f>
        <v>מודי - 3</v>
      </c>
      <c r="R44" s="4">
        <f>J46</f>
        <v>0.13002314814814817</v>
      </c>
    </row>
    <row r="45" spans="1:18" ht="15.75" hidden="1">
      <c r="A45" s="12"/>
      <c r="B45" s="2" t="s">
        <v>88</v>
      </c>
      <c r="C45" s="3">
        <v>48.1</v>
      </c>
      <c r="D45" s="5">
        <v>4.2500000000000003E-2</v>
      </c>
      <c r="E45" s="6">
        <v>1</v>
      </c>
      <c r="F45" s="7">
        <v>48.2</v>
      </c>
      <c r="G45" s="8">
        <v>3.6574074074074071E-2</v>
      </c>
      <c r="H45" s="9">
        <v>1</v>
      </c>
      <c r="I45" s="3">
        <v>48.3</v>
      </c>
      <c r="J45" s="5">
        <v>5.0937499999999997E-2</v>
      </c>
      <c r="K45" s="6">
        <v>1</v>
      </c>
    </row>
    <row r="46" spans="1:18" ht="15" hidden="1">
      <c r="A46" s="12"/>
      <c r="B46" s="2" t="s">
        <v>89</v>
      </c>
      <c r="C46" s="10"/>
      <c r="D46" s="5">
        <v>4.2500000000000003E-2</v>
      </c>
      <c r="E46" s="6">
        <v>15</v>
      </c>
      <c r="F46" s="11"/>
      <c r="G46" s="8">
        <v>7.9074074074074074E-2</v>
      </c>
      <c r="H46" s="9">
        <v>14</v>
      </c>
      <c r="I46" s="10"/>
      <c r="J46" s="5">
        <v>0.13002314814814817</v>
      </c>
      <c r="K46" s="6">
        <v>15</v>
      </c>
    </row>
    <row r="47" spans="1:18" ht="15.75">
      <c r="A47" s="12">
        <v>16</v>
      </c>
      <c r="B47" s="1" t="s">
        <v>90</v>
      </c>
      <c r="C47" s="13" t="s">
        <v>535</v>
      </c>
      <c r="D47" s="13"/>
      <c r="E47" s="13"/>
      <c r="F47" s="14" t="s">
        <v>535</v>
      </c>
      <c r="G47" s="14"/>
      <c r="H47" s="14"/>
      <c r="I47" s="13" t="s">
        <v>535</v>
      </c>
      <c r="J47" s="13"/>
      <c r="K47" s="13"/>
      <c r="L47" t="str">
        <f>C47&amp;", "&amp;F47&amp;", "&amp;I47</f>
        <v xml:space="preserve"> ,  ,  </v>
      </c>
      <c r="M47">
        <f>K49</f>
        <v>16</v>
      </c>
      <c r="N47" t="str">
        <f>B49</f>
        <v> (58) </v>
      </c>
      <c r="O47" t="str">
        <f>B47</f>
        <v>כרמל 4</v>
      </c>
      <c r="P47">
        <v>1</v>
      </c>
      <c r="Q47" t="str">
        <f>LEFT(B47,4)&amp;" - "&amp;P47</f>
        <v>כרמל - 1</v>
      </c>
      <c r="R47" s="4">
        <f>J49</f>
        <v>0.14199074074074072</v>
      </c>
    </row>
    <row r="48" spans="1:18" ht="15.75" hidden="1">
      <c r="A48" s="12"/>
      <c r="B48" s="2" t="s">
        <v>91</v>
      </c>
      <c r="C48" s="3">
        <v>58.1</v>
      </c>
      <c r="D48" s="5">
        <v>4.403935185185185E-2</v>
      </c>
      <c r="E48" s="6">
        <v>1</v>
      </c>
      <c r="F48" s="7">
        <v>58.2</v>
      </c>
      <c r="G48" s="8">
        <v>3.8449074074074073E-2</v>
      </c>
      <c r="H48" s="9">
        <v>1</v>
      </c>
      <c r="I48" s="3">
        <v>58.3</v>
      </c>
      <c r="J48" s="5">
        <v>5.949074074074074E-2</v>
      </c>
      <c r="K48" s="6">
        <v>1</v>
      </c>
    </row>
    <row r="49" spans="1:18" ht="15" hidden="1">
      <c r="A49" s="12"/>
      <c r="B49" s="2" t="s">
        <v>92</v>
      </c>
      <c r="C49" s="10"/>
      <c r="D49" s="5">
        <v>4.403935185185185E-2</v>
      </c>
      <c r="E49" s="6">
        <v>16</v>
      </c>
      <c r="F49" s="11"/>
      <c r="G49" s="8">
        <v>8.2488425925925923E-2</v>
      </c>
      <c r="H49" s="9">
        <v>17</v>
      </c>
      <c r="I49" s="10"/>
      <c r="J49" s="5">
        <v>0.14199074074074072</v>
      </c>
      <c r="K49" s="6">
        <v>16</v>
      </c>
    </row>
    <row r="50" spans="1:18" ht="15.75">
      <c r="A50" s="12">
        <v>17</v>
      </c>
      <c r="B50" s="1" t="s">
        <v>93</v>
      </c>
      <c r="C50" s="13" t="s">
        <v>94</v>
      </c>
      <c r="D50" s="13"/>
      <c r="E50" s="13"/>
      <c r="F50" s="14" t="s">
        <v>95</v>
      </c>
      <c r="G50" s="14"/>
      <c r="H50" s="14"/>
      <c r="I50" s="13" t="s">
        <v>96</v>
      </c>
      <c r="J50" s="13"/>
      <c r="K50" s="13"/>
      <c r="L50" t="str">
        <f>C50&amp;", "&amp;F50&amp;", "&amp;I50</f>
        <v>איל נתנאל, יוסי לוי, משה מנור</v>
      </c>
      <c r="M50">
        <f>K52</f>
        <v>17</v>
      </c>
      <c r="N50" t="str">
        <f>B52</f>
        <v> (53) </v>
      </c>
      <c r="O50" t="str">
        <f>B50</f>
        <v>מודיעין 11</v>
      </c>
      <c r="P50">
        <v>4</v>
      </c>
      <c r="Q50" t="str">
        <f>LEFT(B50,4)&amp;" - "&amp;P50</f>
        <v>מודי - 4</v>
      </c>
      <c r="R50" s="4">
        <f>J52</f>
        <v>0.1494675925925926</v>
      </c>
    </row>
    <row r="51" spans="1:18" ht="15.75" hidden="1">
      <c r="A51" s="12"/>
      <c r="B51" s="2" t="s">
        <v>97</v>
      </c>
      <c r="C51" s="3">
        <v>53.1</v>
      </c>
      <c r="D51" s="5">
        <v>6.3356481481481486E-2</v>
      </c>
      <c r="E51" s="6">
        <v>1</v>
      </c>
      <c r="F51" s="7">
        <v>53.2</v>
      </c>
      <c r="G51" s="8">
        <v>3.9641203703703706E-2</v>
      </c>
      <c r="H51" s="9">
        <v>1</v>
      </c>
      <c r="I51" s="3">
        <v>53.3</v>
      </c>
      <c r="J51" s="5">
        <v>4.6469907407407411E-2</v>
      </c>
      <c r="K51" s="6">
        <v>1</v>
      </c>
    </row>
    <row r="52" spans="1:18" ht="15" hidden="1">
      <c r="A52" s="12"/>
      <c r="B52" s="2" t="s">
        <v>98</v>
      </c>
      <c r="C52" s="10"/>
      <c r="D52" s="5">
        <v>6.3356481481481486E-2</v>
      </c>
      <c r="E52" s="6">
        <v>25</v>
      </c>
      <c r="F52" s="11"/>
      <c r="G52" s="8">
        <v>0.10299768518518519</v>
      </c>
      <c r="H52" s="9">
        <v>19</v>
      </c>
      <c r="I52" s="10"/>
      <c r="J52" s="5">
        <v>0.1494675925925926</v>
      </c>
      <c r="K52" s="6">
        <v>17</v>
      </c>
    </row>
    <row r="53" spans="1:18" ht="15.75">
      <c r="A53" s="12">
        <v>18</v>
      </c>
      <c r="B53" s="1" t="s">
        <v>99</v>
      </c>
      <c r="C53" s="13" t="s">
        <v>100</v>
      </c>
      <c r="D53" s="13"/>
      <c r="E53" s="13"/>
      <c r="F53" s="14" t="s">
        <v>101</v>
      </c>
      <c r="G53" s="14"/>
      <c r="H53" s="14"/>
      <c r="I53" s="13" t="s">
        <v>102</v>
      </c>
      <c r="J53" s="13"/>
      <c r="K53" s="13"/>
      <c r="L53" t="str">
        <f>C53&amp;", "&amp;F53&amp;", "&amp;I53</f>
        <v>אהוד דפני, וורן גרין, רן בלגלי</v>
      </c>
      <c r="M53">
        <f>K55</f>
        <v>18</v>
      </c>
      <c r="N53" t="str">
        <f>B55</f>
        <v> (46) </v>
      </c>
      <c r="O53" t="str">
        <f>B53</f>
        <v>השרון 6</v>
      </c>
      <c r="P53">
        <v>3</v>
      </c>
      <c r="Q53" t="str">
        <f>LEFT(B53,4)&amp;" - "&amp;P53</f>
        <v>השרו - 3</v>
      </c>
      <c r="R53" s="4">
        <f>J55</f>
        <v>0.15069444444444444</v>
      </c>
    </row>
    <row r="54" spans="1:18" ht="15.75" hidden="1">
      <c r="A54" s="12"/>
      <c r="B54" s="2" t="s">
        <v>103</v>
      </c>
      <c r="C54" s="3">
        <v>46.1</v>
      </c>
      <c r="D54" s="5">
        <v>5.9918981481481483E-2</v>
      </c>
      <c r="E54" s="6">
        <v>1</v>
      </c>
      <c r="F54" s="7">
        <v>46.2</v>
      </c>
      <c r="G54" s="8">
        <v>4.53587962962963E-2</v>
      </c>
      <c r="H54" s="9">
        <v>1</v>
      </c>
      <c r="I54" s="3">
        <v>46.3</v>
      </c>
      <c r="J54" s="5">
        <v>4.5405092592592594E-2</v>
      </c>
      <c r="K54" s="6">
        <v>1</v>
      </c>
    </row>
    <row r="55" spans="1:18" ht="15" hidden="1">
      <c r="A55" s="12"/>
      <c r="B55" s="2" t="s">
        <v>104</v>
      </c>
      <c r="C55" s="10"/>
      <c r="D55" s="5">
        <v>5.9918981481481483E-2</v>
      </c>
      <c r="E55" s="6">
        <v>22</v>
      </c>
      <c r="F55" s="11"/>
      <c r="G55" s="8">
        <v>0.10527777777777779</v>
      </c>
      <c r="H55" s="9">
        <v>20</v>
      </c>
      <c r="I55" s="10"/>
      <c r="J55" s="5">
        <v>0.15069444444444444</v>
      </c>
      <c r="K55" s="6">
        <v>18</v>
      </c>
    </row>
    <row r="56" spans="1:18" ht="15.75">
      <c r="A56" s="12">
        <v>19</v>
      </c>
      <c r="B56" s="1" t="s">
        <v>105</v>
      </c>
      <c r="C56" s="13" t="s">
        <v>106</v>
      </c>
      <c r="D56" s="13"/>
      <c r="E56" s="13"/>
      <c r="F56" s="14" t="s">
        <v>107</v>
      </c>
      <c r="G56" s="14"/>
      <c r="H56" s="14"/>
      <c r="I56" s="13" t="s">
        <v>108</v>
      </c>
      <c r="J56" s="13"/>
      <c r="K56" s="13"/>
      <c r="L56" t="str">
        <f>C56&amp;", "&amp;F56&amp;", "&amp;I56</f>
        <v>זהבה לוינקרון, לובוב לפושנר, סמיון גופשטיין</v>
      </c>
      <c r="M56">
        <f>K58</f>
        <v>19</v>
      </c>
      <c r="N56" t="str">
        <f>B58</f>
        <v> (43) </v>
      </c>
      <c r="O56" t="str">
        <f>B56</f>
        <v>גליל 5</v>
      </c>
      <c r="P56">
        <v>3</v>
      </c>
      <c r="Q56" t="str">
        <f>LEFT(B56,4)&amp;" - "&amp;P56</f>
        <v>גליל - 3</v>
      </c>
      <c r="R56" s="4">
        <f>J58</f>
        <v>0.15260416666666668</v>
      </c>
    </row>
    <row r="57" spans="1:18" ht="15.75" hidden="1">
      <c r="A57" s="12"/>
      <c r="B57" s="2" t="s">
        <v>109</v>
      </c>
      <c r="C57" s="3">
        <v>43.1</v>
      </c>
      <c r="D57" s="5">
        <v>5.9224537037037041E-2</v>
      </c>
      <c r="E57" s="6">
        <v>1</v>
      </c>
      <c r="F57" s="7">
        <v>43.2</v>
      </c>
      <c r="G57" s="8">
        <v>4.9525462962962959E-2</v>
      </c>
      <c r="H57" s="9">
        <v>1</v>
      </c>
      <c r="I57" s="3">
        <v>43.3</v>
      </c>
      <c r="J57" s="5">
        <v>4.3854166666666666E-2</v>
      </c>
      <c r="K57" s="6">
        <v>1</v>
      </c>
    </row>
    <row r="58" spans="1:18" ht="15" hidden="1">
      <c r="A58" s="12"/>
      <c r="B58" s="2" t="s">
        <v>110</v>
      </c>
      <c r="C58" s="10"/>
      <c r="D58" s="5">
        <v>5.9224537037037041E-2</v>
      </c>
      <c r="E58" s="6">
        <v>20</v>
      </c>
      <c r="F58" s="11"/>
      <c r="G58" s="8">
        <v>0.10875</v>
      </c>
      <c r="H58" s="9">
        <v>21</v>
      </c>
      <c r="I58" s="10"/>
      <c r="J58" s="5">
        <v>0.15260416666666668</v>
      </c>
      <c r="K58" s="6">
        <v>19</v>
      </c>
    </row>
    <row r="59" spans="1:18" ht="15.75">
      <c r="A59" s="12">
        <v>20</v>
      </c>
      <c r="B59" s="1" t="s">
        <v>111</v>
      </c>
      <c r="C59" s="13" t="s">
        <v>112</v>
      </c>
      <c r="D59" s="13"/>
      <c r="E59" s="13"/>
      <c r="F59" s="14" t="s">
        <v>113</v>
      </c>
      <c r="G59" s="14"/>
      <c r="H59" s="14"/>
      <c r="I59" s="13" t="s">
        <v>114</v>
      </c>
      <c r="J59" s="13"/>
      <c r="K59" s="13"/>
      <c r="L59" t="str">
        <f>C59&amp;", "&amp;F59&amp;", "&amp;I59</f>
        <v>יובל אברהם, ארי פנפיל, איתי מורד</v>
      </c>
      <c r="M59">
        <f>K61</f>
        <v>20</v>
      </c>
      <c r="N59" t="str">
        <f>B61</f>
        <v> (52) </v>
      </c>
      <c r="O59" t="str">
        <f>B59</f>
        <v>מודיעין 10</v>
      </c>
      <c r="P59">
        <v>5</v>
      </c>
      <c r="Q59" t="str">
        <f>LEFT(B59,4)&amp;" - "&amp;P59</f>
        <v>מודי - 5</v>
      </c>
      <c r="R59" s="4">
        <f>J61</f>
        <v>0.15857638888888889</v>
      </c>
    </row>
    <row r="60" spans="1:18" ht="15.75" hidden="1">
      <c r="A60" s="12"/>
      <c r="B60" s="2" t="s">
        <v>115</v>
      </c>
      <c r="C60" s="3">
        <v>52.1</v>
      </c>
      <c r="D60" s="5">
        <v>6.0636574074074079E-2</v>
      </c>
      <c r="E60" s="6">
        <v>1</v>
      </c>
      <c r="F60" s="7">
        <v>52.2</v>
      </c>
      <c r="G60" s="8">
        <v>5.4062500000000006E-2</v>
      </c>
      <c r="H60" s="9">
        <v>1</v>
      </c>
      <c r="I60" s="3">
        <v>52.3</v>
      </c>
      <c r="J60" s="5">
        <v>4.387731481481482E-2</v>
      </c>
      <c r="K60" s="6">
        <v>1</v>
      </c>
    </row>
    <row r="61" spans="1:18" ht="15" hidden="1">
      <c r="A61" s="12"/>
      <c r="B61" s="2" t="s">
        <v>116</v>
      </c>
      <c r="C61" s="10"/>
      <c r="D61" s="5">
        <v>6.0636574074074079E-2</v>
      </c>
      <c r="E61" s="6">
        <v>23</v>
      </c>
      <c r="F61" s="11"/>
      <c r="G61" s="8">
        <v>0.11469907407407408</v>
      </c>
      <c r="H61" s="9">
        <v>23</v>
      </c>
      <c r="I61" s="10"/>
      <c r="J61" s="5">
        <v>0.15857638888888889</v>
      </c>
      <c r="K61" s="6">
        <v>20</v>
      </c>
    </row>
    <row r="62" spans="1:18" ht="15.75">
      <c r="A62" s="12">
        <v>21</v>
      </c>
      <c r="B62" s="1" t="s">
        <v>117</v>
      </c>
      <c r="C62" s="13" t="s">
        <v>118</v>
      </c>
      <c r="D62" s="13"/>
      <c r="E62" s="13"/>
      <c r="F62" s="14" t="s">
        <v>119</v>
      </c>
      <c r="G62" s="14"/>
      <c r="H62" s="14"/>
      <c r="I62" s="13" t="s">
        <v>120</v>
      </c>
      <c r="J62" s="13"/>
      <c r="K62" s="13"/>
      <c r="L62" t="str">
        <f>C62&amp;", "&amp;F62&amp;", "&amp;I62</f>
        <v>שאול שפי, איציק נוסבוים, מנחם מינסקי</v>
      </c>
      <c r="M62">
        <f>K64</f>
        <v>21</v>
      </c>
      <c r="N62" t="str">
        <f>B64</f>
        <v> (47) </v>
      </c>
      <c r="O62" t="str">
        <f>B62</f>
        <v>השרון 7</v>
      </c>
      <c r="P62">
        <v>4</v>
      </c>
      <c r="Q62" t="str">
        <f>LEFT(B62,4)&amp;" - "&amp;P62</f>
        <v>השרו - 4</v>
      </c>
      <c r="R62" s="4">
        <f>J64</f>
        <v>0.17101851851851854</v>
      </c>
    </row>
    <row r="63" spans="1:18" ht="15.75" hidden="1">
      <c r="A63" s="12"/>
      <c r="B63" s="2" t="s">
        <v>121</v>
      </c>
      <c r="C63" s="3">
        <v>47.1</v>
      </c>
      <c r="D63" s="5">
        <v>5.5381944444444442E-2</v>
      </c>
      <c r="E63" s="6">
        <v>1</v>
      </c>
      <c r="F63" s="7">
        <v>47.2</v>
      </c>
      <c r="G63" s="8">
        <v>5.5543981481481486E-2</v>
      </c>
      <c r="H63" s="9">
        <v>1</v>
      </c>
      <c r="I63" s="3">
        <v>47.3</v>
      </c>
      <c r="J63" s="5">
        <v>6.008101851851852E-2</v>
      </c>
      <c r="K63" s="6">
        <v>1</v>
      </c>
    </row>
    <row r="64" spans="1:18" ht="15" hidden="1">
      <c r="A64" s="12"/>
      <c r="B64" s="2" t="s">
        <v>122</v>
      </c>
      <c r="C64" s="10"/>
      <c r="D64" s="5">
        <v>5.5381944444444442E-2</v>
      </c>
      <c r="E64" s="6">
        <v>19</v>
      </c>
      <c r="F64" s="11"/>
      <c r="G64" s="8">
        <v>0.11092592592592593</v>
      </c>
      <c r="H64" s="9">
        <v>22</v>
      </c>
      <c r="I64" s="10"/>
      <c r="J64" s="5">
        <v>0.17101851851851854</v>
      </c>
      <c r="K64" s="6">
        <v>21</v>
      </c>
    </row>
    <row r="65" spans="1:18" ht="15.75">
      <c r="A65" s="12">
        <v>22</v>
      </c>
      <c r="B65" s="1" t="s">
        <v>123</v>
      </c>
      <c r="C65" s="13" t="s">
        <v>124</v>
      </c>
      <c r="D65" s="13"/>
      <c r="E65" s="13"/>
      <c r="F65" s="14" t="s">
        <v>125</v>
      </c>
      <c r="G65" s="14"/>
      <c r="H65" s="14"/>
      <c r="I65" s="13" t="s">
        <v>126</v>
      </c>
      <c r="J65" s="13"/>
      <c r="K65" s="13"/>
      <c r="L65" t="str">
        <f>C65&amp;", "&amp;F65&amp;", "&amp;I65</f>
        <v>יוגב דפנה, אפרת ירון, אנדרה קוצר</v>
      </c>
      <c r="M65">
        <f>K67</f>
        <v>22</v>
      </c>
      <c r="N65" t="str">
        <f>B67</f>
        <v> (69) </v>
      </c>
      <c r="O65" t="str">
        <f>B65</f>
        <v>מנשה</v>
      </c>
      <c r="P65">
        <v>3</v>
      </c>
      <c r="Q65" t="str">
        <f>LEFT(B65,4)&amp;" - "&amp;P65</f>
        <v>מנשה - 3</v>
      </c>
      <c r="R65" s="4">
        <f>J67</f>
        <v>0.17125000000000001</v>
      </c>
    </row>
    <row r="66" spans="1:18" ht="15.75" hidden="1">
      <c r="A66" s="12"/>
      <c r="B66" s="2" t="s">
        <v>127</v>
      </c>
      <c r="C66" s="3">
        <v>69.099999999999994</v>
      </c>
      <c r="D66" s="5">
        <v>8.3611111111111122E-2</v>
      </c>
      <c r="E66" s="6">
        <v>1</v>
      </c>
      <c r="F66" s="7">
        <v>69.2</v>
      </c>
      <c r="G66" s="8">
        <v>3.6990740740740741E-2</v>
      </c>
      <c r="H66" s="9">
        <v>1</v>
      </c>
      <c r="I66" s="3">
        <v>69.3</v>
      </c>
      <c r="J66" s="5">
        <v>5.063657407407407E-2</v>
      </c>
      <c r="K66" s="6">
        <v>1</v>
      </c>
    </row>
    <row r="67" spans="1:18" ht="15" hidden="1">
      <c r="A67" s="12"/>
      <c r="B67" s="2" t="s">
        <v>128</v>
      </c>
      <c r="C67" s="10"/>
      <c r="D67" s="5">
        <v>8.3611111111111122E-2</v>
      </c>
      <c r="E67" s="6">
        <v>28</v>
      </c>
      <c r="F67" s="11"/>
      <c r="G67" s="8">
        <v>0.12060185185185185</v>
      </c>
      <c r="H67" s="9">
        <v>24</v>
      </c>
      <c r="I67" s="10"/>
      <c r="J67" s="5">
        <v>0.17125000000000001</v>
      </c>
      <c r="K67" s="6">
        <v>22</v>
      </c>
    </row>
    <row r="68" spans="1:18" ht="15.75">
      <c r="A68" s="12">
        <v>23</v>
      </c>
      <c r="B68" s="1" t="s">
        <v>129</v>
      </c>
      <c r="C68" s="13" t="s">
        <v>130</v>
      </c>
      <c r="D68" s="13"/>
      <c r="E68" s="13"/>
      <c r="F68" s="14" t="s">
        <v>131</v>
      </c>
      <c r="G68" s="14"/>
      <c r="H68" s="14"/>
      <c r="I68" s="13" t="s">
        <v>132</v>
      </c>
      <c r="J68" s="13"/>
      <c r="K68" s="13"/>
      <c r="L68" t="str">
        <f>C68&amp;", "&amp;F68&amp;", "&amp;I68</f>
        <v>מושה רביד, רון פלוטקין, קובי מצגר</v>
      </c>
      <c r="M68">
        <f>K70</f>
        <v>23</v>
      </c>
      <c r="N68" t="str">
        <f>B70</f>
        <v> (67) </v>
      </c>
      <c r="O68" t="str">
        <f>B68</f>
        <v>תל אביב 9</v>
      </c>
      <c r="P68">
        <v>3</v>
      </c>
      <c r="Q68" t="str">
        <f>LEFT(B68,4)&amp;" - "&amp;P68</f>
        <v>תל א - 3</v>
      </c>
      <c r="R68" s="4">
        <f>J70</f>
        <v>0.18806712962962965</v>
      </c>
    </row>
    <row r="69" spans="1:18" ht="15.75" hidden="1">
      <c r="A69" s="12"/>
      <c r="B69" s="2" t="s">
        <v>133</v>
      </c>
      <c r="C69" s="3">
        <v>67.099999999999994</v>
      </c>
      <c r="D69" s="5">
        <v>6.5173611111111113E-2</v>
      </c>
      <c r="E69" s="6">
        <v>1</v>
      </c>
      <c r="F69" s="7">
        <v>67.2</v>
      </c>
      <c r="G69" s="8">
        <v>8.0972222222222223E-2</v>
      </c>
      <c r="H69" s="9">
        <v>1</v>
      </c>
      <c r="I69" s="3">
        <v>67.3</v>
      </c>
      <c r="J69" s="5">
        <v>4.1909722222222223E-2</v>
      </c>
      <c r="K69" s="6">
        <v>1</v>
      </c>
    </row>
    <row r="70" spans="1:18" ht="15" hidden="1">
      <c r="A70" s="12"/>
      <c r="B70" s="2" t="s">
        <v>134</v>
      </c>
      <c r="C70" s="10"/>
      <c r="D70" s="5">
        <v>6.5173611111111113E-2</v>
      </c>
      <c r="E70" s="6">
        <v>26</v>
      </c>
      <c r="F70" s="11"/>
      <c r="G70" s="8">
        <v>0.14614583333333334</v>
      </c>
      <c r="H70" s="9">
        <v>25</v>
      </c>
      <c r="I70" s="10"/>
      <c r="J70" s="5">
        <v>0.18806712962962965</v>
      </c>
      <c r="K70" s="6">
        <v>23</v>
      </c>
    </row>
    <row r="71" spans="1:18" ht="15.75">
      <c r="A71" s="12">
        <v>24</v>
      </c>
      <c r="B71" s="1" t="s">
        <v>135</v>
      </c>
      <c r="C71" s="13" t="s">
        <v>136</v>
      </c>
      <c r="D71" s="13"/>
      <c r="E71" s="13"/>
      <c r="F71" s="14" t="s">
        <v>137</v>
      </c>
      <c r="G71" s="14"/>
      <c r="H71" s="14"/>
      <c r="I71" s="13" t="s">
        <v>138</v>
      </c>
      <c r="J71" s="13"/>
      <c r="K71" s="13"/>
      <c r="R71" s="4"/>
    </row>
    <row r="72" spans="1:18" ht="15.75">
      <c r="A72" s="12"/>
      <c r="B72" s="2" t="s">
        <v>139</v>
      </c>
      <c r="C72" s="3">
        <v>63.1</v>
      </c>
      <c r="D72" s="5">
        <v>3.9710648148148148E-2</v>
      </c>
      <c r="E72" s="6">
        <v>1</v>
      </c>
      <c r="F72" s="7">
        <v>63.2</v>
      </c>
      <c r="G72" s="8">
        <v>3.335648148148148E-2</v>
      </c>
      <c r="H72" s="9">
        <v>1</v>
      </c>
      <c r="I72" s="3">
        <v>63.3</v>
      </c>
      <c r="J72" s="6"/>
      <c r="K72" s="6"/>
    </row>
    <row r="73" spans="1:18" ht="15">
      <c r="A73" s="12"/>
      <c r="B73" s="2" t="s">
        <v>140</v>
      </c>
      <c r="C73" s="10"/>
      <c r="D73" s="5">
        <v>3.9710648148148148E-2</v>
      </c>
      <c r="E73" s="6">
        <v>13</v>
      </c>
      <c r="F73" s="11"/>
      <c r="G73" s="8">
        <v>7.3067129629629635E-2</v>
      </c>
      <c r="H73" s="9">
        <v>12</v>
      </c>
      <c r="I73" s="10"/>
      <c r="J73" s="6"/>
      <c r="K73" s="6"/>
    </row>
    <row r="74" spans="1:18" ht="15.75">
      <c r="A74" s="12">
        <v>25</v>
      </c>
      <c r="B74" s="1" t="s">
        <v>141</v>
      </c>
      <c r="C74" s="13"/>
      <c r="D74" s="13"/>
      <c r="E74" s="13"/>
      <c r="F74" s="14"/>
      <c r="G74" s="14"/>
      <c r="H74" s="14"/>
      <c r="I74" s="13"/>
      <c r="J74" s="13"/>
      <c r="K74" s="13"/>
    </row>
    <row r="75" spans="1:18" ht="15.75">
      <c r="A75" s="12"/>
      <c r="B75" s="2" t="s">
        <v>142</v>
      </c>
      <c r="C75" s="3">
        <v>51.1</v>
      </c>
      <c r="D75" s="5">
        <v>9.0740740740740733E-2</v>
      </c>
      <c r="E75" s="6">
        <v>1</v>
      </c>
      <c r="F75" s="7">
        <v>51.2</v>
      </c>
      <c r="G75" s="8">
        <v>6.385416666666667E-2</v>
      </c>
      <c r="H75" s="9">
        <v>1</v>
      </c>
      <c r="I75" s="3">
        <v>51.3</v>
      </c>
      <c r="J75" s="6"/>
      <c r="K75" s="6"/>
    </row>
    <row r="76" spans="1:18" ht="15">
      <c r="A76" s="12"/>
      <c r="B76" s="2" t="s">
        <v>143</v>
      </c>
      <c r="C76" s="10"/>
      <c r="D76" s="5">
        <v>9.0740740740740733E-2</v>
      </c>
      <c r="E76" s="6">
        <v>29</v>
      </c>
      <c r="F76" s="11"/>
      <c r="G76" s="8">
        <v>0.15459490740740742</v>
      </c>
      <c r="H76" s="9">
        <v>26</v>
      </c>
      <c r="I76" s="10"/>
      <c r="J76" s="6"/>
      <c r="K76" s="6"/>
    </row>
    <row r="77" spans="1:18" ht="15.75">
      <c r="A77" s="12">
        <v>26</v>
      </c>
      <c r="B77" s="1" t="s">
        <v>144</v>
      </c>
      <c r="C77" s="13" t="s">
        <v>145</v>
      </c>
      <c r="D77" s="13"/>
      <c r="E77" s="13"/>
      <c r="F77" s="14" t="s">
        <v>146</v>
      </c>
      <c r="G77" s="14"/>
      <c r="H77" s="14"/>
      <c r="I77" s="13" t="s">
        <v>147</v>
      </c>
      <c r="J77" s="13"/>
      <c r="K77" s="13"/>
    </row>
    <row r="78" spans="1:18" ht="15.75" hidden="1">
      <c r="A78" s="12"/>
      <c r="B78" s="2" t="s">
        <v>148</v>
      </c>
      <c r="C78" s="3">
        <v>65.099999999999994</v>
      </c>
      <c r="D78" s="5">
        <v>5.9513888888888887E-2</v>
      </c>
      <c r="E78" s="6">
        <v>1</v>
      </c>
      <c r="F78" s="7">
        <v>65.2</v>
      </c>
      <c r="G78" s="9"/>
      <c r="H78" s="9"/>
      <c r="I78" s="3">
        <v>65.3</v>
      </c>
      <c r="J78" s="5">
        <v>5.0138888888888893E-2</v>
      </c>
      <c r="K78" s="6">
        <v>1</v>
      </c>
    </row>
    <row r="79" spans="1:18" ht="15">
      <c r="A79" s="12"/>
      <c r="B79" s="2" t="s">
        <v>149</v>
      </c>
      <c r="C79" s="10"/>
      <c r="D79" s="5">
        <v>5.9513888888888887E-2</v>
      </c>
      <c r="E79" s="6">
        <v>21</v>
      </c>
      <c r="F79" s="11"/>
      <c r="G79" s="9"/>
      <c r="H79" s="9"/>
      <c r="I79" s="10"/>
      <c r="J79" s="6"/>
      <c r="K79" s="6"/>
    </row>
    <row r="80" spans="1:18" ht="15.75">
      <c r="A80" s="12">
        <v>27</v>
      </c>
      <c r="B80" s="1" t="s">
        <v>150</v>
      </c>
      <c r="C80" s="13" t="s">
        <v>151</v>
      </c>
      <c r="D80" s="13"/>
      <c r="E80" s="13"/>
      <c r="F80" s="14" t="s">
        <v>152</v>
      </c>
      <c r="G80" s="14"/>
      <c r="H80" s="14"/>
      <c r="I80" s="13" t="s">
        <v>153</v>
      </c>
      <c r="J80" s="13"/>
      <c r="K80" s="13"/>
    </row>
    <row r="81" spans="1:11" ht="15.75" hidden="1">
      <c r="A81" s="12"/>
      <c r="B81" s="2" t="s">
        <v>154</v>
      </c>
      <c r="C81" s="3">
        <v>59.1</v>
      </c>
      <c r="D81" s="5">
        <v>6.0856481481481484E-2</v>
      </c>
      <c r="E81" s="6">
        <v>1</v>
      </c>
      <c r="F81" s="7">
        <v>59.2</v>
      </c>
      <c r="G81" s="9"/>
      <c r="H81" s="9"/>
      <c r="I81" s="3">
        <v>59.3</v>
      </c>
      <c r="J81" s="5">
        <v>6.0173611111111108E-2</v>
      </c>
      <c r="K81" s="6">
        <v>1</v>
      </c>
    </row>
    <row r="82" spans="1:11" ht="15">
      <c r="A82" s="12"/>
      <c r="B82" s="2" t="s">
        <v>155</v>
      </c>
      <c r="C82" s="10"/>
      <c r="D82" s="5">
        <v>6.0856481481481484E-2</v>
      </c>
      <c r="E82" s="6">
        <v>24</v>
      </c>
      <c r="F82" s="11"/>
      <c r="G82" s="9"/>
      <c r="H82" s="9"/>
      <c r="I82" s="10"/>
      <c r="J82" s="6"/>
      <c r="K82" s="6"/>
    </row>
    <row r="83" spans="1:11" ht="15.75">
      <c r="A83" s="12">
        <v>28</v>
      </c>
      <c r="B83" s="1" t="s">
        <v>156</v>
      </c>
      <c r="C83" s="13" t="s">
        <v>157</v>
      </c>
      <c r="D83" s="13"/>
      <c r="E83" s="13"/>
      <c r="F83" s="14" t="s">
        <v>158</v>
      </c>
      <c r="G83" s="14"/>
      <c r="H83" s="14"/>
      <c r="I83" s="13" t="s">
        <v>159</v>
      </c>
      <c r="J83" s="13"/>
      <c r="K83" s="13"/>
    </row>
    <row r="84" spans="1:11" ht="15.75" hidden="1">
      <c r="A84" s="12"/>
      <c r="B84" s="2" t="s">
        <v>160</v>
      </c>
      <c r="C84" s="3">
        <v>50.1</v>
      </c>
      <c r="D84" s="5">
        <v>7.7268518518518514E-2</v>
      </c>
      <c r="E84" s="6">
        <v>1</v>
      </c>
      <c r="F84" s="7">
        <v>50.2</v>
      </c>
      <c r="G84" s="9"/>
      <c r="H84" s="9"/>
      <c r="I84" s="3">
        <v>50.3</v>
      </c>
      <c r="J84" s="5">
        <v>5.0162037037037033E-2</v>
      </c>
      <c r="K84" s="6">
        <v>1</v>
      </c>
    </row>
    <row r="85" spans="1:11" ht="15">
      <c r="A85" s="12"/>
      <c r="B85" s="2" t="s">
        <v>161</v>
      </c>
      <c r="C85" s="10"/>
      <c r="D85" s="5">
        <v>7.7268518518518514E-2</v>
      </c>
      <c r="E85" s="6">
        <v>27</v>
      </c>
      <c r="F85" s="11"/>
      <c r="G85" s="9"/>
      <c r="H85" s="9"/>
      <c r="I85" s="10"/>
      <c r="J85" s="6"/>
    </row>
  </sheetData>
  <autoFilter ref="A1:R85">
    <filterColumn colId="10">
      <filters blank="1"/>
    </filterColumn>
  </autoFilter>
  <mergeCells count="112">
    <mergeCell ref="A80:A82"/>
    <mergeCell ref="C80:E80"/>
    <mergeCell ref="F80:H80"/>
    <mergeCell ref="I80:K80"/>
    <mergeCell ref="A83:A85"/>
    <mergeCell ref="C83:E83"/>
    <mergeCell ref="F83:H83"/>
    <mergeCell ref="I83:K83"/>
    <mergeCell ref="A74:A76"/>
    <mergeCell ref="C74:E74"/>
    <mergeCell ref="F74:H74"/>
    <mergeCell ref="I74:K74"/>
    <mergeCell ref="A77:A79"/>
    <mergeCell ref="C77:E77"/>
    <mergeCell ref="F77:H77"/>
    <mergeCell ref="I77:K77"/>
    <mergeCell ref="A68:A70"/>
    <mergeCell ref="C68:E68"/>
    <mergeCell ref="F68:H68"/>
    <mergeCell ref="I68:K68"/>
    <mergeCell ref="A71:A73"/>
    <mergeCell ref="C71:E71"/>
    <mergeCell ref="F71:H71"/>
    <mergeCell ref="I71:K71"/>
    <mergeCell ref="A62:A64"/>
    <mergeCell ref="C62:E62"/>
    <mergeCell ref="F62:H62"/>
    <mergeCell ref="I62:K62"/>
    <mergeCell ref="A65:A67"/>
    <mergeCell ref="C65:E65"/>
    <mergeCell ref="F65:H65"/>
    <mergeCell ref="I65:K65"/>
    <mergeCell ref="A56:A58"/>
    <mergeCell ref="C56:E56"/>
    <mergeCell ref="F56:H56"/>
    <mergeCell ref="I56:K56"/>
    <mergeCell ref="A59:A61"/>
    <mergeCell ref="C59:E59"/>
    <mergeCell ref="F59:H59"/>
    <mergeCell ref="I59:K59"/>
    <mergeCell ref="A50:A52"/>
    <mergeCell ref="C50:E50"/>
    <mergeCell ref="F50:H50"/>
    <mergeCell ref="I50:K50"/>
    <mergeCell ref="A53:A55"/>
    <mergeCell ref="C53:E53"/>
    <mergeCell ref="F53:H53"/>
    <mergeCell ref="I53:K53"/>
    <mergeCell ref="A44:A46"/>
    <mergeCell ref="C44:E44"/>
    <mergeCell ref="F44:H44"/>
    <mergeCell ref="I44:K44"/>
    <mergeCell ref="A47:A49"/>
    <mergeCell ref="C47:E47"/>
    <mergeCell ref="F47:H47"/>
    <mergeCell ref="I47:K47"/>
    <mergeCell ref="A38:A40"/>
    <mergeCell ref="C38:E38"/>
    <mergeCell ref="F38:H38"/>
    <mergeCell ref="I38:K38"/>
    <mergeCell ref="A41:A43"/>
    <mergeCell ref="C41:E41"/>
    <mergeCell ref="F41:H41"/>
    <mergeCell ref="I41:K41"/>
    <mergeCell ref="A32:A34"/>
    <mergeCell ref="C32:E32"/>
    <mergeCell ref="F32:H32"/>
    <mergeCell ref="I32:K32"/>
    <mergeCell ref="A35:A37"/>
    <mergeCell ref="C35:E35"/>
    <mergeCell ref="F35:H35"/>
    <mergeCell ref="I35:K35"/>
    <mergeCell ref="A26:A28"/>
    <mergeCell ref="C26:E26"/>
    <mergeCell ref="F26:H26"/>
    <mergeCell ref="I26:K26"/>
    <mergeCell ref="A29:A31"/>
    <mergeCell ref="C29:E29"/>
    <mergeCell ref="F29:H29"/>
    <mergeCell ref="I29:K29"/>
    <mergeCell ref="A20:A22"/>
    <mergeCell ref="C20:E20"/>
    <mergeCell ref="F20:H20"/>
    <mergeCell ref="I20:K20"/>
    <mergeCell ref="A23:A25"/>
    <mergeCell ref="C23:E23"/>
    <mergeCell ref="F23:H23"/>
    <mergeCell ref="I23:K23"/>
    <mergeCell ref="A14:A16"/>
    <mergeCell ref="C14:E14"/>
    <mergeCell ref="F14:H14"/>
    <mergeCell ref="I14:K14"/>
    <mergeCell ref="A17:A19"/>
    <mergeCell ref="C17:E17"/>
    <mergeCell ref="F17:H17"/>
    <mergeCell ref="I17:K17"/>
    <mergeCell ref="A8:A10"/>
    <mergeCell ref="C8:E8"/>
    <mergeCell ref="F8:H8"/>
    <mergeCell ref="I8:K8"/>
    <mergeCell ref="A11:A13"/>
    <mergeCell ref="C11:E11"/>
    <mergeCell ref="F11:H11"/>
    <mergeCell ref="I11:K11"/>
    <mergeCell ref="A2:A4"/>
    <mergeCell ref="C2:E2"/>
    <mergeCell ref="F2:H2"/>
    <mergeCell ref="I2:K2"/>
    <mergeCell ref="A5:A7"/>
    <mergeCell ref="C5:E5"/>
    <mergeCell ref="F5:H5"/>
    <mergeCell ref="I5:K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R58"/>
  <sheetViews>
    <sheetView rightToLeft="1" workbookViewId="0">
      <selection activeCell="I56" sqref="I56:K56"/>
    </sheetView>
  </sheetViews>
  <sheetFormatPr defaultRowHeight="14.25"/>
  <cols>
    <col min="1" max="1" width="2.875" bestFit="1" customWidth="1"/>
    <col min="2" max="2" width="10.125" bestFit="1" customWidth="1"/>
    <col min="3" max="3" width="5.25" bestFit="1" customWidth="1"/>
    <col min="4" max="4" width="6" bestFit="1" customWidth="1"/>
    <col min="5" max="5" width="2.625" bestFit="1" customWidth="1"/>
    <col min="6" max="6" width="5.25" bestFit="1" customWidth="1"/>
    <col min="7" max="7" width="6" bestFit="1" customWidth="1"/>
    <col min="8" max="8" width="2.625" bestFit="1" customWidth="1"/>
    <col min="9" max="9" width="5.25" bestFit="1" customWidth="1"/>
    <col min="10" max="10" width="6" bestFit="1" customWidth="1"/>
    <col min="11" max="11" width="2.625" bestFit="1" customWidth="1"/>
    <col min="12" max="12" width="32.25" bestFit="1" customWidth="1"/>
    <col min="13" max="13" width="5.375" customWidth="1"/>
    <col min="14" max="14" width="5.625" customWidth="1"/>
    <col min="15" max="15" width="10.125" bestFit="1" customWidth="1"/>
    <col min="16" max="16" width="4.625" customWidth="1"/>
  </cols>
  <sheetData>
    <row r="1" spans="1:18">
      <c r="L1" t="s">
        <v>166</v>
      </c>
      <c r="M1" t="s">
        <v>162</v>
      </c>
      <c r="N1" t="s">
        <v>163</v>
      </c>
      <c r="O1" t="s">
        <v>164</v>
      </c>
      <c r="P1" t="s">
        <v>167</v>
      </c>
      <c r="Q1" t="s">
        <v>168</v>
      </c>
      <c r="R1" t="s">
        <v>165</v>
      </c>
    </row>
    <row r="2" spans="1:18" ht="15.75">
      <c r="A2" s="12">
        <v>1</v>
      </c>
      <c r="B2" s="1" t="s">
        <v>193</v>
      </c>
      <c r="C2" s="13" t="s">
        <v>194</v>
      </c>
      <c r="D2" s="13"/>
      <c r="E2" s="13"/>
      <c r="F2" s="14" t="s">
        <v>195</v>
      </c>
      <c r="G2" s="14"/>
      <c r="H2" s="14"/>
      <c r="I2" s="13" t="s">
        <v>196</v>
      </c>
      <c r="J2" s="13"/>
      <c r="K2" s="13"/>
      <c r="L2" t="str">
        <f>C2&amp;", "&amp;F2&amp;", "&amp;I2</f>
        <v>מתן עברי, גל חורש, רתם יסעור</v>
      </c>
      <c r="M2">
        <f>K4</f>
        <v>1</v>
      </c>
      <c r="N2" t="str">
        <f>B4</f>
        <v> (89) </v>
      </c>
      <c r="O2" t="str">
        <f>B2</f>
        <v>יזרעאל 9</v>
      </c>
      <c r="P2">
        <v>1</v>
      </c>
      <c r="Q2" t="str">
        <f>LEFT(B2,4)&amp;" - "&amp;P2</f>
        <v>יזרע - 1</v>
      </c>
      <c r="R2" s="4">
        <f>J4</f>
        <v>4.3831018518518512E-2</v>
      </c>
    </row>
    <row r="3" spans="1:18" ht="15.75" hidden="1">
      <c r="A3" s="12"/>
      <c r="B3" s="2" t="s">
        <v>197</v>
      </c>
      <c r="C3" s="3">
        <v>89.1</v>
      </c>
      <c r="D3" s="5">
        <v>1.3993055555555555E-2</v>
      </c>
      <c r="E3" s="6">
        <v>1</v>
      </c>
      <c r="F3" s="7">
        <v>89.2</v>
      </c>
      <c r="G3" s="8">
        <v>1.7881944444444443E-2</v>
      </c>
      <c r="H3" s="9">
        <v>1</v>
      </c>
      <c r="I3" s="3">
        <v>89.3</v>
      </c>
      <c r="J3" s="5">
        <v>1.1944444444444445E-2</v>
      </c>
      <c r="K3" s="6">
        <v>1</v>
      </c>
    </row>
    <row r="4" spans="1:18" ht="15" hidden="1">
      <c r="A4" s="12"/>
      <c r="B4" s="2" t="s">
        <v>198</v>
      </c>
      <c r="C4" s="10"/>
      <c r="D4" s="5">
        <v>1.3993055555555555E-2</v>
      </c>
      <c r="E4" s="6">
        <v>1</v>
      </c>
      <c r="F4" s="11"/>
      <c r="G4" s="8">
        <v>3.1875000000000001E-2</v>
      </c>
      <c r="H4" s="9">
        <v>1</v>
      </c>
      <c r="I4" s="10"/>
      <c r="J4" s="5">
        <v>4.3831018518518512E-2</v>
      </c>
      <c r="K4" s="6">
        <v>1</v>
      </c>
    </row>
    <row r="5" spans="1:18" ht="15.75">
      <c r="A5" s="12">
        <v>2</v>
      </c>
      <c r="B5" s="1" t="s">
        <v>199</v>
      </c>
      <c r="C5" s="13" t="s">
        <v>200</v>
      </c>
      <c r="D5" s="13"/>
      <c r="E5" s="13"/>
      <c r="F5" s="14" t="s">
        <v>201</v>
      </c>
      <c r="G5" s="14"/>
      <c r="H5" s="14"/>
      <c r="I5" s="13" t="s">
        <v>202</v>
      </c>
      <c r="J5" s="13"/>
      <c r="K5" s="13"/>
      <c r="L5" t="str">
        <f>C5&amp;", "&amp;F5&amp;", "&amp;I5</f>
        <v>עומר ישראלי, חן הולנדר, טל זורע</v>
      </c>
      <c r="M5">
        <f>K7</f>
        <v>2</v>
      </c>
      <c r="N5" t="str">
        <f>B7</f>
        <v> (99) </v>
      </c>
      <c r="O5" t="str">
        <f>B5</f>
        <v>תל אביב 11</v>
      </c>
      <c r="P5">
        <v>1</v>
      </c>
      <c r="Q5" t="str">
        <f>LEFT(B5,4)&amp;" - "&amp;P5</f>
        <v>תל א - 1</v>
      </c>
      <c r="R5" s="4">
        <f>J7</f>
        <v>6.0358796296296292E-2</v>
      </c>
    </row>
    <row r="6" spans="1:18" ht="15.75" hidden="1">
      <c r="A6" s="12"/>
      <c r="B6" s="2" t="s">
        <v>203</v>
      </c>
      <c r="C6" s="3">
        <v>99.1</v>
      </c>
      <c r="D6" s="5">
        <v>1.7384259259259262E-2</v>
      </c>
      <c r="E6" s="6">
        <v>1</v>
      </c>
      <c r="F6" s="7">
        <v>99.2</v>
      </c>
      <c r="G6" s="8">
        <v>2.179398148148148E-2</v>
      </c>
      <c r="H6" s="9">
        <v>1</v>
      </c>
      <c r="I6" s="3">
        <v>99.3</v>
      </c>
      <c r="J6" s="5">
        <v>2.1168981481481483E-2</v>
      </c>
      <c r="K6" s="6">
        <v>1</v>
      </c>
    </row>
    <row r="7" spans="1:18" ht="15" hidden="1">
      <c r="A7" s="12"/>
      <c r="B7" s="2" t="s">
        <v>204</v>
      </c>
      <c r="C7" s="10"/>
      <c r="D7" s="5">
        <v>1.7384259259259262E-2</v>
      </c>
      <c r="E7" s="6">
        <v>3</v>
      </c>
      <c r="F7" s="11"/>
      <c r="G7" s="8">
        <v>3.9178240740740743E-2</v>
      </c>
      <c r="H7" s="9">
        <v>3</v>
      </c>
      <c r="I7" s="10"/>
      <c r="J7" s="5">
        <v>6.0358796296296292E-2</v>
      </c>
      <c r="K7" s="6">
        <v>2</v>
      </c>
    </row>
    <row r="8" spans="1:18" ht="15.75">
      <c r="A8" s="12">
        <v>3</v>
      </c>
      <c r="B8" s="1" t="s">
        <v>205</v>
      </c>
      <c r="C8" s="13" t="s">
        <v>206</v>
      </c>
      <c r="D8" s="13"/>
      <c r="E8" s="13"/>
      <c r="F8" s="14" t="s">
        <v>207</v>
      </c>
      <c r="G8" s="14"/>
      <c r="H8" s="14"/>
      <c r="I8" s="13" t="s">
        <v>208</v>
      </c>
      <c r="J8" s="13"/>
      <c r="K8" s="13"/>
      <c r="L8" t="str">
        <f>C8&amp;", "&amp;F8&amp;", "&amp;I8</f>
        <v>גלעד ירדן, מתן יוגב, נעם סלומון</v>
      </c>
      <c r="M8">
        <f>K10</f>
        <v>3</v>
      </c>
      <c r="N8" t="str">
        <f>B10</f>
        <v> (98) </v>
      </c>
      <c r="O8" t="str">
        <f>B8</f>
        <v>עמק חפר 6</v>
      </c>
      <c r="P8">
        <v>1</v>
      </c>
      <c r="Q8" t="str">
        <f>LEFT(B8,4)&amp;" - "&amp;P8</f>
        <v>עמק  - 1</v>
      </c>
      <c r="R8" s="4">
        <f>J10</f>
        <v>6.100694444444444E-2</v>
      </c>
    </row>
    <row r="9" spans="1:18" ht="15.75" hidden="1">
      <c r="A9" s="12"/>
      <c r="B9" s="2" t="s">
        <v>209</v>
      </c>
      <c r="C9" s="3">
        <v>98.1</v>
      </c>
      <c r="D9" s="5">
        <v>1.4097222222222221E-2</v>
      </c>
      <c r="E9" s="6">
        <v>1</v>
      </c>
      <c r="F9" s="7">
        <v>98.2</v>
      </c>
      <c r="G9" s="8">
        <v>2.2812499999999999E-2</v>
      </c>
      <c r="H9" s="9">
        <v>1</v>
      </c>
      <c r="I9" s="3">
        <v>98.3</v>
      </c>
      <c r="J9" s="5">
        <v>2.4085648148148148E-2</v>
      </c>
      <c r="K9" s="6">
        <v>1</v>
      </c>
    </row>
    <row r="10" spans="1:18" ht="15" hidden="1">
      <c r="A10" s="12"/>
      <c r="B10" s="2" t="s">
        <v>210</v>
      </c>
      <c r="C10" s="10"/>
      <c r="D10" s="5">
        <v>1.4097222222222221E-2</v>
      </c>
      <c r="E10" s="6">
        <v>2</v>
      </c>
      <c r="F10" s="11"/>
      <c r="G10" s="8">
        <v>3.6909722222222226E-2</v>
      </c>
      <c r="H10" s="9">
        <v>2</v>
      </c>
      <c r="I10" s="10"/>
      <c r="J10" s="5">
        <v>6.100694444444444E-2</v>
      </c>
      <c r="K10" s="6">
        <v>3</v>
      </c>
    </row>
    <row r="11" spans="1:18" ht="15.75">
      <c r="A11" s="12">
        <v>4</v>
      </c>
      <c r="B11" s="1" t="s">
        <v>211</v>
      </c>
      <c r="C11" s="13" t="s">
        <v>212</v>
      </c>
      <c r="D11" s="13"/>
      <c r="E11" s="13"/>
      <c r="F11" s="14" t="s">
        <v>213</v>
      </c>
      <c r="G11" s="14"/>
      <c r="H11" s="14"/>
      <c r="I11" s="13" t="s">
        <v>214</v>
      </c>
      <c r="J11" s="13"/>
      <c r="K11" s="13"/>
      <c r="L11" t="str">
        <f>C11&amp;", "&amp;F11&amp;", "&amp;I11</f>
        <v>בר קלקשטיין, נדב קלקשטיין, נדב נוסבוים</v>
      </c>
      <c r="M11">
        <f>K13</f>
        <v>4</v>
      </c>
      <c r="N11" t="str">
        <f>B13</f>
        <v> (83) </v>
      </c>
      <c r="O11" t="str">
        <f>B11</f>
        <v>השרון 8</v>
      </c>
      <c r="P11">
        <v>1</v>
      </c>
      <c r="Q11" t="str">
        <f>LEFT(B11,4)&amp;" - "&amp;P11</f>
        <v>השרו - 1</v>
      </c>
      <c r="R11" s="4">
        <f>J13</f>
        <v>6.2858796296296301E-2</v>
      </c>
    </row>
    <row r="12" spans="1:18" ht="15.75" hidden="1">
      <c r="A12" s="12"/>
      <c r="B12" s="2" t="s">
        <v>215</v>
      </c>
      <c r="C12" s="3">
        <v>83.1</v>
      </c>
      <c r="D12" s="5">
        <v>2.7546296296296294E-2</v>
      </c>
      <c r="E12" s="6">
        <v>1</v>
      </c>
      <c r="F12" s="7">
        <v>83.2</v>
      </c>
      <c r="G12" s="8">
        <v>2.1412037037037035E-2</v>
      </c>
      <c r="H12" s="9">
        <v>1</v>
      </c>
      <c r="I12" s="3">
        <v>83.3</v>
      </c>
      <c r="J12" s="5">
        <v>1.3900462962962962E-2</v>
      </c>
      <c r="K12" s="6">
        <v>1</v>
      </c>
    </row>
    <row r="13" spans="1:18" ht="15" hidden="1">
      <c r="A13" s="12"/>
      <c r="B13" s="2" t="s">
        <v>216</v>
      </c>
      <c r="C13" s="10"/>
      <c r="D13" s="5">
        <v>2.7546296296296294E-2</v>
      </c>
      <c r="E13" s="6">
        <v>10</v>
      </c>
      <c r="F13" s="11"/>
      <c r="G13" s="8">
        <v>4.8958333333333333E-2</v>
      </c>
      <c r="H13" s="9">
        <v>9</v>
      </c>
      <c r="I13" s="10"/>
      <c r="J13" s="5">
        <v>6.2858796296296301E-2</v>
      </c>
      <c r="K13" s="6">
        <v>4</v>
      </c>
    </row>
    <row r="14" spans="1:18" ht="15.75">
      <c r="A14" s="12">
        <v>5</v>
      </c>
      <c r="B14" s="1" t="s">
        <v>217</v>
      </c>
      <c r="C14" s="13" t="s">
        <v>218</v>
      </c>
      <c r="D14" s="13"/>
      <c r="E14" s="13"/>
      <c r="F14" s="14" t="s">
        <v>219</v>
      </c>
      <c r="G14" s="14"/>
      <c r="H14" s="14"/>
      <c r="I14" s="13" t="s">
        <v>220</v>
      </c>
      <c r="J14" s="13"/>
      <c r="K14" s="13"/>
      <c r="L14" t="str">
        <f>C14&amp;", "&amp;F14&amp;", "&amp;I14</f>
        <v>אמיר מצפון, מעיין יוגב, פלג מצפון</v>
      </c>
      <c r="M14">
        <f>K16</f>
        <v>5</v>
      </c>
      <c r="N14" t="str">
        <f>B16</f>
        <v> (94) </v>
      </c>
      <c r="O14" t="str">
        <f>B14</f>
        <v>מנשה 10</v>
      </c>
      <c r="P14">
        <v>1</v>
      </c>
      <c r="Q14" t="str">
        <f>LEFT(B14,4)&amp;" - "&amp;P14</f>
        <v>מנשה - 1</v>
      </c>
      <c r="R14" s="4">
        <f>J16</f>
        <v>6.2870370370370368E-2</v>
      </c>
    </row>
    <row r="15" spans="1:18" ht="15.75" hidden="1">
      <c r="A15" s="12"/>
      <c r="B15" s="2" t="s">
        <v>221</v>
      </c>
      <c r="C15" s="3">
        <v>94.1</v>
      </c>
      <c r="D15" s="5">
        <v>2.9120370370370366E-2</v>
      </c>
      <c r="E15" s="6">
        <v>1</v>
      </c>
      <c r="F15" s="7">
        <v>94.2</v>
      </c>
      <c r="G15" s="8">
        <v>1.7233796296296296E-2</v>
      </c>
      <c r="H15" s="9">
        <v>1</v>
      </c>
      <c r="I15" s="3">
        <v>94.3</v>
      </c>
      <c r="J15" s="5">
        <v>1.6516203703703703E-2</v>
      </c>
      <c r="K15" s="6">
        <v>1</v>
      </c>
    </row>
    <row r="16" spans="1:18" ht="15" hidden="1">
      <c r="A16" s="12"/>
      <c r="B16" s="2" t="s">
        <v>222</v>
      </c>
      <c r="C16" s="10"/>
      <c r="D16" s="5">
        <v>2.9120370370370366E-2</v>
      </c>
      <c r="E16" s="6">
        <v>11</v>
      </c>
      <c r="F16" s="11"/>
      <c r="G16" s="8">
        <v>4.6354166666666669E-2</v>
      </c>
      <c r="H16" s="9">
        <v>7</v>
      </c>
      <c r="I16" s="10"/>
      <c r="J16" s="5">
        <v>6.2870370370370368E-2</v>
      </c>
      <c r="K16" s="6">
        <v>5</v>
      </c>
    </row>
    <row r="17" spans="1:18" ht="15.75">
      <c r="A17" s="12">
        <v>6</v>
      </c>
      <c r="B17" s="1" t="s">
        <v>223</v>
      </c>
      <c r="C17" s="13" t="s">
        <v>224</v>
      </c>
      <c r="D17" s="13"/>
      <c r="E17" s="13"/>
      <c r="F17" s="14" t="s">
        <v>225</v>
      </c>
      <c r="G17" s="14"/>
      <c r="H17" s="14"/>
      <c r="I17" s="13" t="s">
        <v>226</v>
      </c>
      <c r="J17" s="13"/>
      <c r="K17" s="13"/>
      <c r="L17" t="str">
        <f>C17&amp;", "&amp;F17&amp;", "&amp;I17</f>
        <v>טל אל מרגלית, רונה שקד, סבטלנה סטפנוב</v>
      </c>
      <c r="M17">
        <f>K19</f>
        <v>6</v>
      </c>
      <c r="N17" t="str">
        <f>B19</f>
        <v> (106) </v>
      </c>
      <c r="O17" t="str">
        <f>B17</f>
        <v>איגוד 14</v>
      </c>
      <c r="R17" s="4">
        <f>J19</f>
        <v>6.6087962962962959E-2</v>
      </c>
    </row>
    <row r="18" spans="1:18" ht="15.75" hidden="1">
      <c r="A18" s="12"/>
      <c r="B18" s="2" t="s">
        <v>227</v>
      </c>
      <c r="C18" s="3">
        <v>106.1</v>
      </c>
      <c r="D18" s="5">
        <v>2.1400462962962965E-2</v>
      </c>
      <c r="E18" s="6">
        <v>1</v>
      </c>
      <c r="F18" s="7">
        <v>106.2</v>
      </c>
      <c r="G18" s="8">
        <v>2.1122685185185185E-2</v>
      </c>
      <c r="H18" s="9">
        <v>1</v>
      </c>
      <c r="I18" s="3">
        <v>106.3</v>
      </c>
      <c r="J18" s="5">
        <v>2.3553240740740739E-2</v>
      </c>
      <c r="K18" s="6">
        <v>1</v>
      </c>
    </row>
    <row r="19" spans="1:18" ht="15" hidden="1">
      <c r="A19" s="12"/>
      <c r="B19" s="2" t="s">
        <v>228</v>
      </c>
      <c r="C19" s="10"/>
      <c r="D19" s="5">
        <v>2.1400462962962965E-2</v>
      </c>
      <c r="E19" s="6">
        <v>9</v>
      </c>
      <c r="F19" s="11"/>
      <c r="G19" s="8">
        <v>4.252314814814815E-2</v>
      </c>
      <c r="H19" s="9">
        <v>4</v>
      </c>
      <c r="I19" s="10"/>
      <c r="J19" s="5">
        <v>6.6087962962962959E-2</v>
      </c>
      <c r="K19" s="6">
        <v>6</v>
      </c>
    </row>
    <row r="20" spans="1:18" ht="15.75">
      <c r="A20" s="12">
        <v>7</v>
      </c>
      <c r="B20" s="1" t="s">
        <v>229</v>
      </c>
      <c r="C20" s="13" t="s">
        <v>535</v>
      </c>
      <c r="D20" s="13"/>
      <c r="E20" s="13"/>
      <c r="F20" s="14" t="s">
        <v>535</v>
      </c>
      <c r="G20" s="14"/>
      <c r="H20" s="14"/>
      <c r="I20" s="13" t="s">
        <v>535</v>
      </c>
      <c r="J20" s="13"/>
      <c r="K20" s="13"/>
      <c r="L20" t="str">
        <f>C20&amp;", "&amp;F20&amp;", "&amp;I20</f>
        <v xml:space="preserve"> ,  ,  </v>
      </c>
      <c r="M20">
        <f>K22</f>
        <v>7</v>
      </c>
      <c r="N20" t="str">
        <f>B22</f>
        <v> (93) </v>
      </c>
      <c r="O20" t="str">
        <f>B20</f>
        <v>כרמל 7</v>
      </c>
      <c r="P20">
        <v>1</v>
      </c>
      <c r="Q20" t="str">
        <f>LEFT(B20,4)&amp;" - "&amp;P20</f>
        <v>כרמל - 1</v>
      </c>
      <c r="R20" s="4">
        <f>J22</f>
        <v>6.621527777777779E-2</v>
      </c>
    </row>
    <row r="21" spans="1:18" ht="15.75" hidden="1">
      <c r="A21" s="12"/>
      <c r="B21" s="2" t="s">
        <v>230</v>
      </c>
      <c r="C21" s="3">
        <v>93.1</v>
      </c>
      <c r="D21" s="5">
        <v>1.7662037037037035E-2</v>
      </c>
      <c r="E21" s="6">
        <v>1</v>
      </c>
      <c r="F21" s="7">
        <v>93.2</v>
      </c>
      <c r="G21" s="8">
        <v>2.6412037037037036E-2</v>
      </c>
      <c r="H21" s="9">
        <v>1</v>
      </c>
      <c r="I21" s="3">
        <v>93.3</v>
      </c>
      <c r="J21" s="5">
        <v>2.2141203703703705E-2</v>
      </c>
      <c r="K21" s="6">
        <v>1</v>
      </c>
    </row>
    <row r="22" spans="1:18" ht="15" hidden="1">
      <c r="A22" s="12"/>
      <c r="B22" s="2" t="s">
        <v>231</v>
      </c>
      <c r="C22" s="10"/>
      <c r="D22" s="5">
        <v>1.7662037037037035E-2</v>
      </c>
      <c r="E22" s="6">
        <v>4</v>
      </c>
      <c r="F22" s="11"/>
      <c r="G22" s="8">
        <v>4.4074074074074071E-2</v>
      </c>
      <c r="H22" s="9">
        <v>6</v>
      </c>
      <c r="I22" s="10"/>
      <c r="J22" s="5">
        <v>6.621527777777779E-2</v>
      </c>
      <c r="K22" s="6">
        <v>7</v>
      </c>
    </row>
    <row r="23" spans="1:18" ht="15.75">
      <c r="A23" s="12">
        <v>8</v>
      </c>
      <c r="B23" s="1" t="s">
        <v>232</v>
      </c>
      <c r="C23" s="13" t="s">
        <v>233</v>
      </c>
      <c r="D23" s="13"/>
      <c r="E23" s="13"/>
      <c r="F23" s="14" t="s">
        <v>234</v>
      </c>
      <c r="G23" s="14"/>
      <c r="H23" s="14"/>
      <c r="I23" s="13" t="s">
        <v>235</v>
      </c>
      <c r="J23" s="13"/>
      <c r="K23" s="13"/>
      <c r="L23" t="str">
        <f>C23&amp;", "&amp;F23&amp;", "&amp;I23</f>
        <v>אדר יבסייב, ענבר לוי, שחר דנק</v>
      </c>
      <c r="M23">
        <f>K25</f>
        <v>8</v>
      </c>
      <c r="N23" t="str">
        <f>B25</f>
        <v> (90) </v>
      </c>
      <c r="O23" t="str">
        <f>B23</f>
        <v>יזרעאל 10</v>
      </c>
      <c r="P23">
        <v>2</v>
      </c>
      <c r="Q23" t="str">
        <f>LEFT(B23,4)&amp;" - "&amp;P23</f>
        <v>יזרע - 2</v>
      </c>
      <c r="R23" s="4">
        <f>J25</f>
        <v>6.9756944444444455E-2</v>
      </c>
    </row>
    <row r="24" spans="1:18" ht="15.75" hidden="1">
      <c r="A24" s="12"/>
      <c r="B24" s="2" t="s">
        <v>236</v>
      </c>
      <c r="C24" s="3">
        <v>90.1</v>
      </c>
      <c r="D24" s="5">
        <v>2.0393518518518519E-2</v>
      </c>
      <c r="E24" s="6">
        <v>1</v>
      </c>
      <c r="F24" s="7">
        <v>90.2</v>
      </c>
      <c r="G24" s="8">
        <v>2.326388888888889E-2</v>
      </c>
      <c r="H24" s="9">
        <v>1</v>
      </c>
      <c r="I24" s="3">
        <v>90.3</v>
      </c>
      <c r="J24" s="5">
        <v>2.6087962962962966E-2</v>
      </c>
      <c r="K24" s="6">
        <v>1</v>
      </c>
    </row>
    <row r="25" spans="1:18" ht="15" hidden="1">
      <c r="A25" s="12"/>
      <c r="B25" s="2" t="s">
        <v>237</v>
      </c>
      <c r="C25" s="10"/>
      <c r="D25" s="5">
        <v>2.0393518518518519E-2</v>
      </c>
      <c r="E25" s="6">
        <v>6</v>
      </c>
      <c r="F25" s="11"/>
      <c r="G25" s="8">
        <v>4.3657407407407402E-2</v>
      </c>
      <c r="H25" s="9">
        <v>5</v>
      </c>
      <c r="I25" s="10"/>
      <c r="J25" s="5">
        <v>6.9756944444444455E-2</v>
      </c>
      <c r="K25" s="6">
        <v>8</v>
      </c>
    </row>
    <row r="26" spans="1:18" ht="15.75">
      <c r="A26" s="12">
        <v>9</v>
      </c>
      <c r="B26" s="1" t="s">
        <v>238</v>
      </c>
      <c r="C26" s="13" t="s">
        <v>239</v>
      </c>
      <c r="D26" s="13"/>
      <c r="E26" s="13"/>
      <c r="F26" s="14" t="s">
        <v>240</v>
      </c>
      <c r="G26" s="14"/>
      <c r="H26" s="14"/>
      <c r="I26" s="13" t="s">
        <v>241</v>
      </c>
      <c r="J26" s="13"/>
      <c r="K26" s="13"/>
      <c r="L26" t="str">
        <f>C26&amp;", "&amp;F26&amp;", "&amp;I26</f>
        <v>עדי מינסקי, יובל קלקשטיין, עומרי נוסבוים</v>
      </c>
      <c r="M26">
        <f>K28</f>
        <v>9</v>
      </c>
      <c r="N26" t="str">
        <f>B28</f>
        <v> (84) </v>
      </c>
      <c r="O26" t="str">
        <f>B26</f>
        <v>השרון 9</v>
      </c>
      <c r="P26">
        <v>2</v>
      </c>
      <c r="Q26" t="str">
        <f>LEFT(B26,4)&amp;" - "&amp;P26</f>
        <v>השרו - 2</v>
      </c>
      <c r="R26" s="4">
        <f>J28</f>
        <v>7.2881944444444444E-2</v>
      </c>
    </row>
    <row r="27" spans="1:18" ht="15.75" hidden="1">
      <c r="A27" s="12"/>
      <c r="B27" s="2" t="s">
        <v>242</v>
      </c>
      <c r="C27" s="3">
        <v>84.1</v>
      </c>
      <c r="D27" s="5">
        <v>2.0474537037037038E-2</v>
      </c>
      <c r="E27" s="6">
        <v>1</v>
      </c>
      <c r="F27" s="7">
        <v>84.2</v>
      </c>
      <c r="G27" s="8">
        <v>2.8993055555555553E-2</v>
      </c>
      <c r="H27" s="9">
        <v>1</v>
      </c>
      <c r="I27" s="3">
        <v>84.3</v>
      </c>
      <c r="J27" s="5">
        <v>2.3414351851851853E-2</v>
      </c>
      <c r="K27" s="6">
        <v>1</v>
      </c>
    </row>
    <row r="28" spans="1:18" ht="15" hidden="1">
      <c r="A28" s="12"/>
      <c r="B28" s="2" t="s">
        <v>243</v>
      </c>
      <c r="C28" s="10"/>
      <c r="D28" s="5">
        <v>2.0474537037037038E-2</v>
      </c>
      <c r="E28" s="6">
        <v>7</v>
      </c>
      <c r="F28" s="11"/>
      <c r="G28" s="8">
        <v>4.9467592592592591E-2</v>
      </c>
      <c r="H28" s="9">
        <v>10</v>
      </c>
      <c r="I28" s="10"/>
      <c r="J28" s="5">
        <v>7.2881944444444444E-2</v>
      </c>
      <c r="K28" s="6">
        <v>9</v>
      </c>
    </row>
    <row r="29" spans="1:18" ht="15.75">
      <c r="A29" s="12">
        <v>10</v>
      </c>
      <c r="B29" s="1" t="s">
        <v>244</v>
      </c>
      <c r="C29" s="13" t="s">
        <v>535</v>
      </c>
      <c r="D29" s="13"/>
      <c r="E29" s="13"/>
      <c r="F29" s="14" t="s">
        <v>535</v>
      </c>
      <c r="G29" s="14"/>
      <c r="H29" s="14"/>
      <c r="I29" s="13" t="s">
        <v>535</v>
      </c>
      <c r="J29" s="13"/>
      <c r="K29" s="13"/>
      <c r="L29" t="str">
        <f>C29&amp;", "&amp;F29&amp;", "&amp;I29</f>
        <v xml:space="preserve"> ,  ,  </v>
      </c>
      <c r="M29">
        <f>K31</f>
        <v>10</v>
      </c>
      <c r="N29" t="str">
        <f>B31</f>
        <v> (85) </v>
      </c>
      <c r="O29" t="str">
        <f>B29</f>
        <v>מודיעין 13</v>
      </c>
      <c r="P29">
        <v>1</v>
      </c>
      <c r="Q29" t="str">
        <f>LEFT(B29,4)&amp;" - "&amp;P29</f>
        <v>מודי - 1</v>
      </c>
      <c r="R29" s="4">
        <f>J31</f>
        <v>8.3460648148148145E-2</v>
      </c>
    </row>
    <row r="30" spans="1:18" ht="15.75" hidden="1">
      <c r="A30" s="12"/>
      <c r="B30" s="2" t="s">
        <v>245</v>
      </c>
      <c r="C30" s="3">
        <v>85.1</v>
      </c>
      <c r="D30" s="5">
        <v>3.5092592592592592E-2</v>
      </c>
      <c r="E30" s="6">
        <v>1</v>
      </c>
      <c r="F30" s="7">
        <v>85.2</v>
      </c>
      <c r="G30" s="8">
        <v>2.0902777777777781E-2</v>
      </c>
      <c r="H30" s="9">
        <v>1</v>
      </c>
      <c r="I30" s="3">
        <v>85.3</v>
      </c>
      <c r="J30" s="5">
        <v>2.7453703703703702E-2</v>
      </c>
      <c r="K30" s="6">
        <v>1</v>
      </c>
    </row>
    <row r="31" spans="1:18" ht="15" hidden="1">
      <c r="A31" s="12"/>
      <c r="B31" s="2" t="s">
        <v>246</v>
      </c>
      <c r="C31" s="10"/>
      <c r="D31" s="5">
        <v>3.5092592592592592E-2</v>
      </c>
      <c r="E31" s="6">
        <v>13</v>
      </c>
      <c r="F31" s="11"/>
      <c r="G31" s="8">
        <v>5.5995370370370369E-2</v>
      </c>
      <c r="H31" s="9">
        <v>12</v>
      </c>
      <c r="I31" s="10"/>
      <c r="J31" s="5">
        <v>8.3460648148148145E-2</v>
      </c>
      <c r="K31" s="6">
        <v>10</v>
      </c>
    </row>
    <row r="32" spans="1:18" ht="15.75">
      <c r="A32" s="12">
        <v>11</v>
      </c>
      <c r="B32" s="1" t="s">
        <v>247</v>
      </c>
      <c r="C32" s="13" t="s">
        <v>248</v>
      </c>
      <c r="D32" s="13"/>
      <c r="E32" s="13"/>
      <c r="F32" s="14" t="s">
        <v>249</v>
      </c>
      <c r="G32" s="14"/>
      <c r="H32" s="14"/>
      <c r="I32" s="13" t="s">
        <v>250</v>
      </c>
      <c r="J32" s="13"/>
      <c r="K32" s="13"/>
      <c r="L32" t="str">
        <f>C32&amp;", "&amp;F32&amp;", "&amp;I32</f>
        <v>ברק מינדל הוכמן, איליה לישנקו, בן ליבוביץ</v>
      </c>
      <c r="M32">
        <f>K34</f>
        <v>11</v>
      </c>
      <c r="N32" t="str">
        <f>B34</f>
        <v> (81) </v>
      </c>
      <c r="O32" t="str">
        <f>B32</f>
        <v>גליל 6</v>
      </c>
      <c r="P32">
        <v>1</v>
      </c>
      <c r="Q32" t="str">
        <f>LEFT(B32,4)&amp;" - "&amp;P32</f>
        <v>גליל - 1</v>
      </c>
      <c r="R32" s="4">
        <f>J34</f>
        <v>8.6944444444444449E-2</v>
      </c>
    </row>
    <row r="33" spans="1:18" ht="15.75" hidden="1">
      <c r="A33" s="12"/>
      <c r="B33" s="2" t="s">
        <v>251</v>
      </c>
      <c r="C33" s="3">
        <v>81.099999999999994</v>
      </c>
      <c r="D33" s="5">
        <v>1.7905092592592594E-2</v>
      </c>
      <c r="E33" s="6">
        <v>1</v>
      </c>
      <c r="F33" s="7">
        <v>81.2</v>
      </c>
      <c r="G33" s="8">
        <v>2.8495370370370369E-2</v>
      </c>
      <c r="H33" s="9">
        <v>1</v>
      </c>
      <c r="I33" s="3">
        <v>81.3</v>
      </c>
      <c r="J33" s="5">
        <v>4.0543981481481479E-2</v>
      </c>
      <c r="K33" s="6">
        <v>1</v>
      </c>
    </row>
    <row r="34" spans="1:18" ht="15" hidden="1">
      <c r="A34" s="12"/>
      <c r="B34" s="2" t="s">
        <v>252</v>
      </c>
      <c r="C34" s="10"/>
      <c r="D34" s="5">
        <v>1.7905092592592594E-2</v>
      </c>
      <c r="E34" s="6">
        <v>5</v>
      </c>
      <c r="F34" s="11"/>
      <c r="G34" s="8">
        <v>4.6400462962962963E-2</v>
      </c>
      <c r="H34" s="9">
        <v>8</v>
      </c>
      <c r="I34" s="10"/>
      <c r="J34" s="5">
        <v>8.6944444444444449E-2</v>
      </c>
      <c r="K34" s="6">
        <v>11</v>
      </c>
    </row>
    <row r="35" spans="1:18" ht="15.75">
      <c r="A35" s="12">
        <v>12</v>
      </c>
      <c r="B35" s="1" t="s">
        <v>253</v>
      </c>
      <c r="C35" s="13" t="s">
        <v>254</v>
      </c>
      <c r="D35" s="13"/>
      <c r="E35" s="13"/>
      <c r="F35" s="14" t="s">
        <v>255</v>
      </c>
      <c r="G35" s="14"/>
      <c r="H35" s="14"/>
      <c r="I35" s="13" t="s">
        <v>256</v>
      </c>
      <c r="J35" s="13"/>
      <c r="K35" s="13"/>
      <c r="L35" t="str">
        <f>C35&amp;", "&amp;F35&amp;", "&amp;I35</f>
        <v>הגר ריף, ניצן שליו, יאנה טייטר</v>
      </c>
      <c r="M35">
        <f>K37</f>
        <v>12</v>
      </c>
      <c r="N35" t="str">
        <f>B37</f>
        <v> (103) </v>
      </c>
      <c r="O35" t="str">
        <f>B35</f>
        <v>תל אביב 15</v>
      </c>
      <c r="P35">
        <v>2</v>
      </c>
      <c r="Q35" t="str">
        <f>LEFT(B35,4)&amp;" - "&amp;P35</f>
        <v>תל א - 2</v>
      </c>
      <c r="R35" s="4">
        <f>J37</f>
        <v>9.9120370370370373E-2</v>
      </c>
    </row>
    <row r="36" spans="1:18" ht="15.75" hidden="1">
      <c r="A36" s="12"/>
      <c r="B36" s="2" t="s">
        <v>257</v>
      </c>
      <c r="C36" s="3">
        <v>103.1</v>
      </c>
      <c r="D36" s="5">
        <v>3.5474537037037041E-2</v>
      </c>
      <c r="E36" s="6">
        <v>1</v>
      </c>
      <c r="F36" s="7">
        <v>103.2</v>
      </c>
      <c r="G36" s="8">
        <v>3.9490740740740743E-2</v>
      </c>
      <c r="H36" s="9">
        <v>1</v>
      </c>
      <c r="I36" s="3">
        <v>103.3</v>
      </c>
      <c r="J36" s="5">
        <v>2.4155092592592589E-2</v>
      </c>
      <c r="K36" s="6">
        <v>1</v>
      </c>
    </row>
    <row r="37" spans="1:18" ht="15" hidden="1">
      <c r="A37" s="12"/>
      <c r="B37" s="2" t="s">
        <v>258</v>
      </c>
      <c r="C37" s="10"/>
      <c r="D37" s="5">
        <v>3.5474537037037041E-2</v>
      </c>
      <c r="E37" s="6">
        <v>15</v>
      </c>
      <c r="F37" s="11"/>
      <c r="G37" s="8">
        <v>7.4965277777777783E-2</v>
      </c>
      <c r="H37" s="9">
        <v>15</v>
      </c>
      <c r="I37" s="10"/>
      <c r="J37" s="5">
        <v>9.9120370370370373E-2</v>
      </c>
      <c r="K37" s="6">
        <v>12</v>
      </c>
    </row>
    <row r="38" spans="1:18" ht="15.75">
      <c r="A38" s="12">
        <v>13</v>
      </c>
      <c r="B38" s="1" t="s">
        <v>259</v>
      </c>
      <c r="C38" s="13" t="s">
        <v>260</v>
      </c>
      <c r="D38" s="13"/>
      <c r="E38" s="13"/>
      <c r="F38" s="14" t="s">
        <v>261</v>
      </c>
      <c r="G38" s="14"/>
      <c r="H38" s="14"/>
      <c r="I38" s="13" t="s">
        <v>262</v>
      </c>
      <c r="J38" s="13"/>
      <c r="K38" s="13"/>
      <c r="L38" t="str">
        <f>C38&amp;", "&amp;F38&amp;", "&amp;I38</f>
        <v>מעין אליאס, יהל דגן, יואב שליו</v>
      </c>
      <c r="M38">
        <f>K40</f>
        <v>13</v>
      </c>
      <c r="N38" t="str">
        <f>B40</f>
        <v> (100) </v>
      </c>
      <c r="O38" t="str">
        <f>B38</f>
        <v>תל אביב 12</v>
      </c>
      <c r="P38">
        <v>3</v>
      </c>
      <c r="Q38" t="str">
        <f>LEFT(B38,4)&amp;" - "&amp;P38</f>
        <v>תל א - 3</v>
      </c>
      <c r="R38" s="4">
        <f>J40</f>
        <v>0.10130787037037037</v>
      </c>
    </row>
    <row r="39" spans="1:18" ht="15.75" hidden="1">
      <c r="A39" s="12"/>
      <c r="B39" s="2" t="s">
        <v>263</v>
      </c>
      <c r="C39" s="3">
        <v>100.1</v>
      </c>
      <c r="D39" s="5">
        <v>3.5185185185185187E-2</v>
      </c>
      <c r="E39" s="6">
        <v>1</v>
      </c>
      <c r="F39" s="7">
        <v>100.2</v>
      </c>
      <c r="G39" s="8">
        <v>3.5740740740740747E-2</v>
      </c>
      <c r="H39" s="9">
        <v>1</v>
      </c>
      <c r="I39" s="3">
        <v>100.3</v>
      </c>
      <c r="J39" s="5">
        <v>3.037037037037037E-2</v>
      </c>
      <c r="K39" s="6">
        <v>1</v>
      </c>
    </row>
    <row r="40" spans="1:18" ht="15" hidden="1">
      <c r="A40" s="12"/>
      <c r="B40" s="2" t="s">
        <v>264</v>
      </c>
      <c r="C40" s="10"/>
      <c r="D40" s="5">
        <v>3.5185185185185187E-2</v>
      </c>
      <c r="E40" s="6">
        <v>14</v>
      </c>
      <c r="F40" s="11"/>
      <c r="G40" s="8">
        <v>7.0925925925925934E-2</v>
      </c>
      <c r="H40" s="9">
        <v>13</v>
      </c>
      <c r="I40" s="10"/>
      <c r="J40" s="5">
        <v>0.10130787037037037</v>
      </c>
      <c r="K40" s="6">
        <v>13</v>
      </c>
    </row>
    <row r="41" spans="1:18" ht="15.75">
      <c r="A41" s="12">
        <v>14</v>
      </c>
      <c r="B41" s="1" t="s">
        <v>265</v>
      </c>
      <c r="C41" s="13" t="s">
        <v>266</v>
      </c>
      <c r="D41" s="13"/>
      <c r="E41" s="13"/>
      <c r="F41" s="14" t="s">
        <v>267</v>
      </c>
      <c r="G41" s="14"/>
      <c r="H41" s="14"/>
      <c r="I41" s="13" t="s">
        <v>268</v>
      </c>
      <c r="J41" s="13"/>
      <c r="K41" s="13"/>
      <c r="L41" t="str">
        <f>C41&amp;", "&amp;F41&amp;", "&amp;I41</f>
        <v>עידו ברן, שחר יוגב, רוזה ים</v>
      </c>
      <c r="M41">
        <f>K43</f>
        <v>14</v>
      </c>
      <c r="N41" t="str">
        <f>B43</f>
        <v> (96) </v>
      </c>
      <c r="O41" t="str">
        <f>B41</f>
        <v>מנשה 12</v>
      </c>
      <c r="P41">
        <v>2</v>
      </c>
      <c r="Q41" t="str">
        <f>LEFT(B41,4)&amp;" - "&amp;P41</f>
        <v>מנשה - 2</v>
      </c>
      <c r="R41" s="4">
        <f>J43</f>
        <v>0.1057175925925926</v>
      </c>
    </row>
    <row r="42" spans="1:18" ht="15.75" hidden="1">
      <c r="A42" s="12"/>
      <c r="B42" s="2" t="s">
        <v>269</v>
      </c>
      <c r="C42" s="3">
        <v>96.1</v>
      </c>
      <c r="D42" s="5">
        <v>3.9166666666666662E-2</v>
      </c>
      <c r="E42" s="6">
        <v>1</v>
      </c>
      <c r="F42" s="7">
        <v>96.2</v>
      </c>
      <c r="G42" s="8">
        <v>3.5219907407407408E-2</v>
      </c>
      <c r="H42" s="9">
        <v>1</v>
      </c>
      <c r="I42" s="3">
        <v>96.3</v>
      </c>
      <c r="J42" s="5">
        <v>3.1331018518518515E-2</v>
      </c>
      <c r="K42" s="6">
        <v>1</v>
      </c>
    </row>
    <row r="43" spans="1:18" ht="15" hidden="1">
      <c r="A43" s="12"/>
      <c r="B43" s="2" t="s">
        <v>270</v>
      </c>
      <c r="C43" s="10"/>
      <c r="D43" s="5">
        <v>3.9166666666666662E-2</v>
      </c>
      <c r="E43" s="6">
        <v>18</v>
      </c>
      <c r="F43" s="11"/>
      <c r="G43" s="8">
        <v>7.4386574074074077E-2</v>
      </c>
      <c r="H43" s="9">
        <v>14</v>
      </c>
      <c r="I43" s="10"/>
      <c r="J43" s="5">
        <v>0.1057175925925926</v>
      </c>
      <c r="K43" s="6">
        <v>14</v>
      </c>
    </row>
    <row r="44" spans="1:18" ht="15.75">
      <c r="A44" s="12">
        <v>15</v>
      </c>
      <c r="B44" s="1" t="s">
        <v>271</v>
      </c>
      <c r="C44" s="13" t="s">
        <v>535</v>
      </c>
      <c r="D44" s="13"/>
      <c r="E44" s="13"/>
      <c r="F44" s="14" t="s">
        <v>535</v>
      </c>
      <c r="G44" s="14"/>
      <c r="H44" s="14"/>
      <c r="I44" s="13" t="s">
        <v>535</v>
      </c>
      <c r="J44" s="13"/>
      <c r="K44" s="13"/>
      <c r="L44" t="str">
        <f>C44&amp;", "&amp;F44&amp;", "&amp;I44</f>
        <v xml:space="preserve"> ,  ,  </v>
      </c>
      <c r="M44">
        <f>K46</f>
        <v>15</v>
      </c>
      <c r="N44" t="str">
        <f>B46</f>
        <v> (91) </v>
      </c>
      <c r="O44" t="str">
        <f>B44</f>
        <v>כרמל 5</v>
      </c>
      <c r="P44">
        <v>2</v>
      </c>
      <c r="Q44" t="str">
        <f>LEFT(B44,4)&amp;" - "&amp;P44</f>
        <v>כרמל - 2</v>
      </c>
      <c r="R44" s="4">
        <f>J46</f>
        <v>0.11336805555555556</v>
      </c>
    </row>
    <row r="45" spans="1:18" ht="15.75" hidden="1">
      <c r="A45" s="12"/>
      <c r="B45" s="2" t="s">
        <v>272</v>
      </c>
      <c r="C45" s="3">
        <v>91.1</v>
      </c>
      <c r="D45" s="5">
        <v>3.788194444444444E-2</v>
      </c>
      <c r="E45" s="6">
        <v>1</v>
      </c>
      <c r="F45" s="7">
        <v>91.2</v>
      </c>
      <c r="G45" s="8">
        <v>3.9629629629629633E-2</v>
      </c>
      <c r="H45" s="9">
        <v>1</v>
      </c>
      <c r="I45" s="3">
        <v>91.3</v>
      </c>
      <c r="J45" s="5">
        <v>3.5844907407407409E-2</v>
      </c>
      <c r="K45" s="6">
        <v>1</v>
      </c>
    </row>
    <row r="46" spans="1:18" ht="15" hidden="1">
      <c r="A46" s="12"/>
      <c r="B46" s="2" t="s">
        <v>273</v>
      </c>
      <c r="C46" s="10"/>
      <c r="D46" s="5">
        <v>3.788194444444444E-2</v>
      </c>
      <c r="E46" s="6">
        <v>16</v>
      </c>
      <c r="F46" s="11"/>
      <c r="G46" s="8">
        <v>7.7511574074074066E-2</v>
      </c>
      <c r="H46" s="9">
        <v>16</v>
      </c>
      <c r="I46" s="10"/>
      <c r="J46" s="5">
        <v>0.11336805555555556</v>
      </c>
      <c r="K46" s="6">
        <v>15</v>
      </c>
    </row>
    <row r="47" spans="1:18" ht="15.75">
      <c r="A47" s="12">
        <v>16</v>
      </c>
      <c r="B47" s="1" t="s">
        <v>274</v>
      </c>
      <c r="C47" s="13" t="s">
        <v>275</v>
      </c>
      <c r="D47" s="13"/>
      <c r="E47" s="13"/>
      <c r="F47" s="14" t="s">
        <v>276</v>
      </c>
      <c r="G47" s="14"/>
      <c r="H47" s="14"/>
      <c r="I47" s="13" t="s">
        <v>277</v>
      </c>
      <c r="J47" s="13"/>
      <c r="K47" s="13"/>
      <c r="L47" t="str">
        <f>C47&amp;", "&amp;F47&amp;", "&amp;I47</f>
        <v>ענת סיפורים, שיאן טל מסינג, אביב טל</v>
      </c>
      <c r="M47">
        <f>K49</f>
        <v>16</v>
      </c>
      <c r="N47" t="str">
        <f>B49</f>
        <v> (105) </v>
      </c>
      <c r="O47" t="str">
        <f>B47</f>
        <v>תל אביב 17</v>
      </c>
      <c r="P47">
        <v>4</v>
      </c>
      <c r="Q47" t="str">
        <f>LEFT(B47,4)&amp;" - "&amp;P47</f>
        <v>תל א - 4</v>
      </c>
      <c r="R47" s="4">
        <f>J49</f>
        <v>0.11708333333333333</v>
      </c>
    </row>
    <row r="48" spans="1:18" ht="15.75" hidden="1">
      <c r="A48" s="12"/>
      <c r="B48" s="2" t="s">
        <v>278</v>
      </c>
      <c r="C48" s="3">
        <v>105.1</v>
      </c>
      <c r="D48" s="5">
        <v>5.3622685185185183E-2</v>
      </c>
      <c r="E48" s="6">
        <v>1</v>
      </c>
      <c r="F48" s="7">
        <v>105.2</v>
      </c>
      <c r="G48" s="8">
        <v>3.9525462962962964E-2</v>
      </c>
      <c r="H48" s="9">
        <v>1</v>
      </c>
      <c r="I48" s="3">
        <v>105.3</v>
      </c>
      <c r="J48" s="5">
        <v>2.3935185185185184E-2</v>
      </c>
      <c r="K48" s="6">
        <v>1</v>
      </c>
    </row>
    <row r="49" spans="1:18" ht="15" hidden="1">
      <c r="A49" s="12"/>
      <c r="B49" s="2" t="s">
        <v>279</v>
      </c>
      <c r="C49" s="10"/>
      <c r="D49" s="5">
        <v>5.3622685185185183E-2</v>
      </c>
      <c r="E49" s="6">
        <v>23</v>
      </c>
      <c r="F49" s="11"/>
      <c r="G49" s="8">
        <v>9.3148148148148147E-2</v>
      </c>
      <c r="H49" s="9">
        <v>19</v>
      </c>
      <c r="I49" s="10"/>
      <c r="J49" s="5">
        <v>0.11708333333333333</v>
      </c>
      <c r="K49" s="6">
        <v>16</v>
      </c>
    </row>
    <row r="50" spans="1:18" ht="15.75">
      <c r="A50" s="12">
        <v>17</v>
      </c>
      <c r="B50" s="1" t="s">
        <v>280</v>
      </c>
      <c r="C50" s="13" t="s">
        <v>281</v>
      </c>
      <c r="D50" s="13"/>
      <c r="E50" s="13"/>
      <c r="F50" s="14" t="s">
        <v>282</v>
      </c>
      <c r="G50" s="14"/>
      <c r="H50" s="14"/>
      <c r="I50" s="13" t="s">
        <v>283</v>
      </c>
      <c r="J50" s="13"/>
      <c r="K50" s="13"/>
      <c r="L50" t="str">
        <f>C50&amp;", "&amp;F50&amp;", "&amp;I50</f>
        <v>יובל נוסוביצקי, יואב רביד, מתן שמוקלר</v>
      </c>
      <c r="M50">
        <f>K52</f>
        <v>17</v>
      </c>
      <c r="N50" t="str">
        <f>B52</f>
        <v> (101) </v>
      </c>
      <c r="O50" t="str">
        <f>B50</f>
        <v>תל אביב 13</v>
      </c>
      <c r="P50">
        <v>5</v>
      </c>
      <c r="Q50" t="str">
        <f>LEFT(B50,4)&amp;" - "&amp;P50</f>
        <v>תל א - 5</v>
      </c>
      <c r="R50" s="4">
        <f>J52</f>
        <v>0.12047453703703703</v>
      </c>
    </row>
    <row r="51" spans="1:18" ht="15.75" hidden="1">
      <c r="A51" s="12"/>
      <c r="B51" s="2" t="s">
        <v>284</v>
      </c>
      <c r="C51" s="3">
        <v>101.1</v>
      </c>
      <c r="D51" s="5">
        <v>3.0324074074074073E-2</v>
      </c>
      <c r="E51" s="6">
        <v>1</v>
      </c>
      <c r="F51" s="7">
        <v>101.2</v>
      </c>
      <c r="G51" s="8">
        <v>5.0347222222222217E-2</v>
      </c>
      <c r="H51" s="9">
        <v>1</v>
      </c>
      <c r="I51" s="3">
        <v>101.3</v>
      </c>
      <c r="J51" s="5">
        <v>3.9791666666666663E-2</v>
      </c>
      <c r="K51" s="6">
        <v>1</v>
      </c>
    </row>
    <row r="52" spans="1:18" ht="15" hidden="1">
      <c r="A52" s="12"/>
      <c r="B52" s="2" t="s">
        <v>285</v>
      </c>
      <c r="C52" s="10"/>
      <c r="D52" s="5">
        <v>3.0324074074074073E-2</v>
      </c>
      <c r="E52" s="6">
        <v>12</v>
      </c>
      <c r="F52" s="11"/>
      <c r="G52" s="8">
        <v>8.0671296296296297E-2</v>
      </c>
      <c r="H52" s="9">
        <v>17</v>
      </c>
      <c r="I52" s="10"/>
      <c r="J52" s="5">
        <v>0.12047453703703703</v>
      </c>
      <c r="K52" s="6">
        <v>17</v>
      </c>
    </row>
    <row r="53" spans="1:18" ht="15.75">
      <c r="A53" s="12">
        <v>18</v>
      </c>
      <c r="B53" s="1" t="s">
        <v>286</v>
      </c>
      <c r="C53" s="13" t="s">
        <v>287</v>
      </c>
      <c r="D53" s="13"/>
      <c r="E53" s="13"/>
      <c r="F53" s="14" t="s">
        <v>288</v>
      </c>
      <c r="G53" s="14"/>
      <c r="H53" s="14"/>
      <c r="I53" s="13" t="s">
        <v>289</v>
      </c>
      <c r="J53" s="13"/>
      <c r="K53" s="13"/>
      <c r="L53" t="str">
        <f>C53&amp;", "&amp;F53&amp;", "&amp;I53</f>
        <v>עומר סט, מיה פלדמן, גאיה שדמי</v>
      </c>
      <c r="M53">
        <f>K55</f>
        <v>18</v>
      </c>
      <c r="N53" t="str">
        <f>B55</f>
        <v> (88) </v>
      </c>
      <c r="O53" t="str">
        <f>B53</f>
        <v>יזרעאל 8</v>
      </c>
      <c r="P53">
        <v>3</v>
      </c>
      <c r="Q53" t="str">
        <f>LEFT(B53,4)&amp;" - "&amp;P53</f>
        <v>יזרע - 3</v>
      </c>
      <c r="R53" s="4">
        <f>J55</f>
        <v>0.14277777777777778</v>
      </c>
    </row>
    <row r="54" spans="1:18" ht="15.75" hidden="1">
      <c r="A54" s="12"/>
      <c r="B54" s="2" t="s">
        <v>290</v>
      </c>
      <c r="C54" s="3">
        <v>88.1</v>
      </c>
      <c r="D54" s="5">
        <v>5.3067129629629638E-2</v>
      </c>
      <c r="E54" s="6">
        <v>1</v>
      </c>
      <c r="F54" s="7">
        <v>88.2</v>
      </c>
      <c r="G54" s="8">
        <v>4.3356481481481475E-2</v>
      </c>
      <c r="H54" s="9">
        <v>1</v>
      </c>
      <c r="I54" s="3">
        <v>88.3</v>
      </c>
      <c r="J54" s="5">
        <v>4.6342592592592595E-2</v>
      </c>
      <c r="K54" s="6">
        <v>1</v>
      </c>
    </row>
    <row r="55" spans="1:18" ht="15" hidden="1">
      <c r="A55" s="12"/>
      <c r="B55" s="2" t="s">
        <v>291</v>
      </c>
      <c r="C55" s="10"/>
      <c r="D55" s="5">
        <v>5.3067129629629638E-2</v>
      </c>
      <c r="E55" s="6">
        <v>22</v>
      </c>
      <c r="F55" s="11"/>
      <c r="G55" s="8">
        <v>9.6423611111111127E-2</v>
      </c>
      <c r="H55" s="9">
        <v>20</v>
      </c>
      <c r="I55" s="10"/>
      <c r="J55" s="5">
        <v>0.14277777777777778</v>
      </c>
      <c r="K55" s="6">
        <v>18</v>
      </c>
    </row>
    <row r="56" spans="1:18" ht="15.75">
      <c r="A56" s="12">
        <v>19</v>
      </c>
      <c r="B56" s="1" t="s">
        <v>292</v>
      </c>
      <c r="C56" s="13" t="s">
        <v>535</v>
      </c>
      <c r="D56" s="13"/>
      <c r="E56" s="13"/>
      <c r="F56" s="14" t="s">
        <v>535</v>
      </c>
      <c r="G56" s="14"/>
      <c r="H56" s="14"/>
      <c r="I56" s="13" t="s">
        <v>535</v>
      </c>
      <c r="J56" s="13"/>
      <c r="K56" s="13"/>
      <c r="L56" t="str">
        <f>C56&amp;", "&amp;F56&amp;", "&amp;I56</f>
        <v xml:space="preserve"> ,  ,  </v>
      </c>
      <c r="M56">
        <f>K58</f>
        <v>19</v>
      </c>
      <c r="N56" t="str">
        <f>B58</f>
        <v> (86) </v>
      </c>
      <c r="O56" t="str">
        <f>B56</f>
        <v>מודיעין 14</v>
      </c>
      <c r="P56">
        <v>2</v>
      </c>
      <c r="Q56" t="str">
        <f>LEFT(B56,4)&amp;" - "&amp;P56</f>
        <v>מודי - 2</v>
      </c>
      <c r="R56" s="4">
        <f>J58</f>
        <v>0.15625</v>
      </c>
    </row>
    <row r="57" spans="1:18" ht="15.75" hidden="1">
      <c r="A57" s="12"/>
      <c r="B57" s="2" t="s">
        <v>293</v>
      </c>
      <c r="C57" s="3">
        <v>86.1</v>
      </c>
      <c r="D57" s="5">
        <v>5.0162037037037033E-2</v>
      </c>
      <c r="E57" s="6">
        <v>1</v>
      </c>
      <c r="F57" s="7">
        <v>86.2</v>
      </c>
      <c r="G57" s="8">
        <v>4.8472222222222222E-2</v>
      </c>
      <c r="H57" s="9">
        <v>1</v>
      </c>
      <c r="I57" s="3">
        <v>86.3</v>
      </c>
      <c r="J57" s="5">
        <v>5.7604166666666672E-2</v>
      </c>
      <c r="K57" s="6">
        <v>1</v>
      </c>
    </row>
    <row r="58" spans="1:18" ht="15" hidden="1">
      <c r="A58" s="12"/>
      <c r="B58" s="2" t="s">
        <v>294</v>
      </c>
      <c r="C58" s="10"/>
      <c r="D58" s="5">
        <v>5.0162037037037033E-2</v>
      </c>
      <c r="E58" s="6">
        <v>21</v>
      </c>
      <c r="F58" s="11"/>
      <c r="G58" s="8">
        <v>9.8634259259259269E-2</v>
      </c>
      <c r="H58" s="9">
        <v>21</v>
      </c>
      <c r="I58" s="10"/>
      <c r="J58" s="5">
        <v>0.15625</v>
      </c>
      <c r="K58" s="6">
        <v>19</v>
      </c>
    </row>
  </sheetData>
  <autoFilter ref="A1:R64">
    <filterColumn colId="10">
      <filters blank="1"/>
    </filterColumn>
  </autoFilter>
  <mergeCells count="76">
    <mergeCell ref="A56:A58"/>
    <mergeCell ref="C56:E56"/>
    <mergeCell ref="F56:H56"/>
    <mergeCell ref="I56:K56"/>
    <mergeCell ref="A50:A52"/>
    <mergeCell ref="C50:E50"/>
    <mergeCell ref="F50:H50"/>
    <mergeCell ref="I50:K50"/>
    <mergeCell ref="A53:A55"/>
    <mergeCell ref="C53:E53"/>
    <mergeCell ref="F53:H53"/>
    <mergeCell ref="I53:K53"/>
    <mergeCell ref="A44:A46"/>
    <mergeCell ref="C44:E44"/>
    <mergeCell ref="F44:H44"/>
    <mergeCell ref="I44:K44"/>
    <mergeCell ref="A47:A49"/>
    <mergeCell ref="C47:E47"/>
    <mergeCell ref="F47:H47"/>
    <mergeCell ref="I47:K47"/>
    <mergeCell ref="A38:A40"/>
    <mergeCell ref="C38:E38"/>
    <mergeCell ref="F38:H38"/>
    <mergeCell ref="I38:K38"/>
    <mergeCell ref="A41:A43"/>
    <mergeCell ref="C41:E41"/>
    <mergeCell ref="F41:H41"/>
    <mergeCell ref="I41:K41"/>
    <mergeCell ref="A32:A34"/>
    <mergeCell ref="C32:E32"/>
    <mergeCell ref="F32:H32"/>
    <mergeCell ref="I32:K32"/>
    <mergeCell ref="A35:A37"/>
    <mergeCell ref="C35:E35"/>
    <mergeCell ref="F35:H35"/>
    <mergeCell ref="I35:K35"/>
    <mergeCell ref="A26:A28"/>
    <mergeCell ref="C26:E26"/>
    <mergeCell ref="F26:H26"/>
    <mergeCell ref="I26:K26"/>
    <mergeCell ref="A29:A31"/>
    <mergeCell ref="C29:E29"/>
    <mergeCell ref="F29:H29"/>
    <mergeCell ref="I29:K29"/>
    <mergeCell ref="A20:A22"/>
    <mergeCell ref="C20:E20"/>
    <mergeCell ref="F20:H20"/>
    <mergeCell ref="I20:K20"/>
    <mergeCell ref="A23:A25"/>
    <mergeCell ref="C23:E23"/>
    <mergeCell ref="F23:H23"/>
    <mergeCell ref="I23:K23"/>
    <mergeCell ref="A14:A16"/>
    <mergeCell ref="C14:E14"/>
    <mergeCell ref="F14:H14"/>
    <mergeCell ref="I14:K14"/>
    <mergeCell ref="A17:A19"/>
    <mergeCell ref="C17:E17"/>
    <mergeCell ref="F17:H17"/>
    <mergeCell ref="I17:K17"/>
    <mergeCell ref="A8:A10"/>
    <mergeCell ref="C8:E8"/>
    <mergeCell ref="F8:H8"/>
    <mergeCell ref="I8:K8"/>
    <mergeCell ref="A11:A13"/>
    <mergeCell ref="C11:E11"/>
    <mergeCell ref="F11:H11"/>
    <mergeCell ref="I11:K11"/>
    <mergeCell ref="A2:A4"/>
    <mergeCell ref="C2:E2"/>
    <mergeCell ref="F2:H2"/>
    <mergeCell ref="I2:K2"/>
    <mergeCell ref="A5:A7"/>
    <mergeCell ref="C5:E5"/>
    <mergeCell ref="F5:H5"/>
    <mergeCell ref="I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46"/>
  <sheetViews>
    <sheetView rightToLeft="1" workbookViewId="0">
      <selection activeCell="I41" sqref="I41:K41"/>
    </sheetView>
  </sheetViews>
  <sheetFormatPr defaultRowHeight="14.25"/>
  <cols>
    <col min="1" max="11" width="4.25" customWidth="1"/>
    <col min="12" max="12" width="22.125" customWidth="1"/>
  </cols>
  <sheetData>
    <row r="1" spans="1:18">
      <c r="L1" t="s">
        <v>166</v>
      </c>
      <c r="M1" t="s">
        <v>162</v>
      </c>
      <c r="N1" t="s">
        <v>163</v>
      </c>
      <c r="O1" t="s">
        <v>164</v>
      </c>
      <c r="P1" t="s">
        <v>167</v>
      </c>
      <c r="Q1" t="s">
        <v>168</v>
      </c>
      <c r="R1" t="s">
        <v>165</v>
      </c>
    </row>
    <row r="2" spans="1:18" ht="15.75">
      <c r="A2" s="12">
        <v>1</v>
      </c>
      <c r="B2" s="1" t="s">
        <v>295</v>
      </c>
      <c r="C2" s="13" t="s">
        <v>296</v>
      </c>
      <c r="D2" s="13"/>
      <c r="E2" s="13"/>
      <c r="F2" s="14" t="s">
        <v>297</v>
      </c>
      <c r="G2" s="14"/>
      <c r="H2" s="14"/>
      <c r="I2" s="13" t="s">
        <v>298</v>
      </c>
      <c r="J2" s="13"/>
      <c r="K2" s="13"/>
      <c r="L2" t="str">
        <f>C2&amp;", "&amp;F2&amp;", "&amp;I2</f>
        <v>קטרינה יופה, מיכל שקד, בר זהרין</v>
      </c>
      <c r="M2">
        <f>K4</f>
        <v>1</v>
      </c>
      <c r="N2" t="str">
        <f>B4</f>
        <v> (108) </v>
      </c>
      <c r="O2" t="str">
        <f>B2</f>
        <v>גליל 8</v>
      </c>
      <c r="P2">
        <v>1</v>
      </c>
      <c r="Q2" t="str">
        <f>LEFT(B2,4)&amp;" - "&amp;P2</f>
        <v>גליל - 1</v>
      </c>
      <c r="R2" s="4">
        <f>J4</f>
        <v>6.0439814814814814E-2</v>
      </c>
    </row>
    <row r="3" spans="1:18" ht="15.75" hidden="1">
      <c r="A3" s="12"/>
      <c r="B3" s="2" t="s">
        <v>299</v>
      </c>
      <c r="C3" s="3">
        <v>108.1</v>
      </c>
      <c r="D3" s="5">
        <v>1.909722222222222E-2</v>
      </c>
      <c r="E3" s="6">
        <v>1</v>
      </c>
      <c r="F3" s="7">
        <v>108.2</v>
      </c>
      <c r="G3" s="8">
        <v>2.0266203703703703E-2</v>
      </c>
      <c r="H3" s="9">
        <v>1</v>
      </c>
      <c r="I3" s="3">
        <v>108.3</v>
      </c>
      <c r="J3" s="5">
        <v>2.1064814814814814E-2</v>
      </c>
      <c r="K3" s="6">
        <v>1</v>
      </c>
    </row>
    <row r="4" spans="1:18" ht="15" hidden="1">
      <c r="A4" s="12"/>
      <c r="B4" s="2" t="s">
        <v>300</v>
      </c>
      <c r="C4" s="10"/>
      <c r="D4" s="5">
        <v>1.909722222222222E-2</v>
      </c>
      <c r="E4" s="6">
        <v>3</v>
      </c>
      <c r="F4" s="11"/>
      <c r="G4" s="8">
        <v>3.936342592592592E-2</v>
      </c>
      <c r="H4" s="9">
        <v>1</v>
      </c>
      <c r="I4" s="10"/>
      <c r="J4" s="5">
        <v>6.0439814814814814E-2</v>
      </c>
      <c r="K4" s="6">
        <v>1</v>
      </c>
    </row>
    <row r="5" spans="1:18" ht="15.75">
      <c r="A5" s="12">
        <v>2</v>
      </c>
      <c r="B5" s="1" t="s">
        <v>301</v>
      </c>
      <c r="C5" s="13" t="s">
        <v>302</v>
      </c>
      <c r="D5" s="13"/>
      <c r="E5" s="13"/>
      <c r="F5" s="14" t="s">
        <v>303</v>
      </c>
      <c r="G5" s="14"/>
      <c r="H5" s="14"/>
      <c r="I5" s="13" t="s">
        <v>304</v>
      </c>
      <c r="J5" s="13"/>
      <c r="K5" s="13"/>
      <c r="L5" t="str">
        <f>C5&amp;", "&amp;F5&amp;", "&amp;I5</f>
        <v>אניה גרינברג, איריס רביד, מיה מצגר</v>
      </c>
      <c r="M5">
        <f>K7</f>
        <v>2</v>
      </c>
      <c r="N5" t="str">
        <f>B7</f>
        <v> (122) </v>
      </c>
      <c r="O5" t="str">
        <f>B5</f>
        <v>תל אביב 19</v>
      </c>
      <c r="P5">
        <v>1</v>
      </c>
      <c r="Q5" t="str">
        <f>LEFT(B5,4)&amp;" - "&amp;P5</f>
        <v>תל א - 1</v>
      </c>
      <c r="R5" s="4">
        <f>J7</f>
        <v>6.6249999999999989E-2</v>
      </c>
    </row>
    <row r="6" spans="1:18" ht="15.75" hidden="1">
      <c r="A6" s="12"/>
      <c r="B6" s="2" t="s">
        <v>305</v>
      </c>
      <c r="C6" s="3">
        <v>122.1</v>
      </c>
      <c r="D6" s="5">
        <v>2.1331018518518517E-2</v>
      </c>
      <c r="E6" s="6">
        <v>1</v>
      </c>
      <c r="F6" s="7">
        <v>122.2</v>
      </c>
      <c r="G6" s="8">
        <v>2.6053240740740738E-2</v>
      </c>
      <c r="H6" s="9">
        <v>1</v>
      </c>
      <c r="I6" s="3">
        <v>122.3</v>
      </c>
      <c r="J6" s="5">
        <v>1.8865740740740742E-2</v>
      </c>
      <c r="K6" s="6">
        <v>1</v>
      </c>
    </row>
    <row r="7" spans="1:18" ht="15" hidden="1">
      <c r="A7" s="12"/>
      <c r="B7" s="2" t="s">
        <v>306</v>
      </c>
      <c r="C7" s="10"/>
      <c r="D7" s="5">
        <v>2.1331018518518517E-2</v>
      </c>
      <c r="E7" s="6">
        <v>6</v>
      </c>
      <c r="F7" s="11"/>
      <c r="G7" s="8">
        <v>4.7384259259259258E-2</v>
      </c>
      <c r="H7" s="9">
        <v>2</v>
      </c>
      <c r="I7" s="10"/>
      <c r="J7" s="5">
        <v>6.6249999999999989E-2</v>
      </c>
      <c r="K7" s="6">
        <v>2</v>
      </c>
    </row>
    <row r="8" spans="1:18" ht="15.75">
      <c r="A8" s="12">
        <v>3</v>
      </c>
      <c r="B8" s="1" t="s">
        <v>307</v>
      </c>
      <c r="C8" s="13" t="s">
        <v>535</v>
      </c>
      <c r="D8" s="13"/>
      <c r="E8" s="13"/>
      <c r="F8" s="14" t="s">
        <v>535</v>
      </c>
      <c r="G8" s="14"/>
      <c r="H8" s="14"/>
      <c r="I8" s="13" t="s">
        <v>535</v>
      </c>
      <c r="J8" s="13"/>
      <c r="K8" s="13"/>
      <c r="L8" t="str">
        <f>C8&amp;", "&amp;F8&amp;", "&amp;I8</f>
        <v xml:space="preserve"> ,  ,  </v>
      </c>
      <c r="M8">
        <f>K10</f>
        <v>3</v>
      </c>
      <c r="N8" t="str">
        <f>B10</f>
        <v> (118) </v>
      </c>
      <c r="O8" t="str">
        <f>B8</f>
        <v>כרמל 8</v>
      </c>
      <c r="P8">
        <v>1</v>
      </c>
      <c r="Q8" t="str">
        <f>LEFT(B8,4)&amp;" - "&amp;P8</f>
        <v>כרמל - 1</v>
      </c>
      <c r="R8" s="4">
        <f>J10</f>
        <v>7.7557870370370374E-2</v>
      </c>
    </row>
    <row r="9" spans="1:18" ht="15.75" hidden="1">
      <c r="A9" s="12"/>
      <c r="B9" s="2" t="s">
        <v>308</v>
      </c>
      <c r="C9" s="3">
        <v>118.1</v>
      </c>
      <c r="D9" s="5">
        <v>2.0949074074074075E-2</v>
      </c>
      <c r="E9" s="6">
        <v>1</v>
      </c>
      <c r="F9" s="7">
        <v>118.2</v>
      </c>
      <c r="G9" s="8">
        <v>3.005787037037037E-2</v>
      </c>
      <c r="H9" s="9">
        <v>1</v>
      </c>
      <c r="I9" s="3">
        <v>118.3</v>
      </c>
      <c r="J9" s="5">
        <v>2.6539351851851852E-2</v>
      </c>
      <c r="K9" s="6">
        <v>1</v>
      </c>
    </row>
    <row r="10" spans="1:18" ht="15" hidden="1">
      <c r="A10" s="12"/>
      <c r="B10" s="2" t="s">
        <v>309</v>
      </c>
      <c r="C10" s="10"/>
      <c r="D10" s="5">
        <v>2.0949074074074075E-2</v>
      </c>
      <c r="E10" s="6">
        <v>5</v>
      </c>
      <c r="F10" s="11"/>
      <c r="G10" s="8">
        <v>5.1006944444444445E-2</v>
      </c>
      <c r="H10" s="9">
        <v>4</v>
      </c>
      <c r="I10" s="10"/>
      <c r="J10" s="5">
        <v>7.7557870370370374E-2</v>
      </c>
      <c r="K10" s="6">
        <v>3</v>
      </c>
    </row>
    <row r="11" spans="1:18" ht="15.75">
      <c r="A11" s="12">
        <v>4</v>
      </c>
      <c r="B11" s="1" t="s">
        <v>310</v>
      </c>
      <c r="C11" s="13" t="s">
        <v>535</v>
      </c>
      <c r="D11" s="13"/>
      <c r="E11" s="13"/>
      <c r="F11" s="14" t="s">
        <v>535</v>
      </c>
      <c r="G11" s="14"/>
      <c r="H11" s="14"/>
      <c r="I11" s="13" t="s">
        <v>535</v>
      </c>
      <c r="J11" s="13"/>
      <c r="K11" s="13"/>
      <c r="L11" t="str">
        <f>C11&amp;", "&amp;F11&amp;", "&amp;I11</f>
        <v xml:space="preserve"> ,  ,  </v>
      </c>
      <c r="M11">
        <f>K13</f>
        <v>4</v>
      </c>
      <c r="N11" t="str">
        <f>B13</f>
        <v> (111) </v>
      </c>
      <c r="O11" t="str">
        <f>B11</f>
        <v>מודיעין 16</v>
      </c>
      <c r="P11">
        <v>1</v>
      </c>
      <c r="Q11" t="str">
        <f>LEFT(B11,4)&amp;" - "&amp;P11</f>
        <v>מודי - 1</v>
      </c>
      <c r="R11" s="4">
        <f>J13</f>
        <v>7.8067129629629625E-2</v>
      </c>
    </row>
    <row r="12" spans="1:18" ht="15.75" hidden="1">
      <c r="A12" s="12"/>
      <c r="B12" s="2" t="s">
        <v>311</v>
      </c>
      <c r="C12" s="3">
        <v>111.1</v>
      </c>
      <c r="D12" s="5">
        <v>3.3206018518518517E-2</v>
      </c>
      <c r="E12" s="6">
        <v>1</v>
      </c>
      <c r="F12" s="7">
        <v>111.2</v>
      </c>
      <c r="G12" s="8">
        <v>2.1458333333333333E-2</v>
      </c>
      <c r="H12" s="9">
        <v>1</v>
      </c>
      <c r="I12" s="3">
        <v>111.3</v>
      </c>
      <c r="J12" s="5">
        <v>2.3391203703703702E-2</v>
      </c>
      <c r="K12" s="6">
        <v>1</v>
      </c>
    </row>
    <row r="13" spans="1:18" ht="15" hidden="1">
      <c r="A13" s="12"/>
      <c r="B13" s="2" t="s">
        <v>312</v>
      </c>
      <c r="C13" s="10"/>
      <c r="D13" s="5">
        <v>3.3206018518518517E-2</v>
      </c>
      <c r="E13" s="6">
        <v>10</v>
      </c>
      <c r="F13" s="11"/>
      <c r="G13" s="8">
        <v>5.4664351851851846E-2</v>
      </c>
      <c r="H13" s="9">
        <v>7</v>
      </c>
      <c r="I13" s="10"/>
      <c r="J13" s="5">
        <v>7.8067129629629625E-2</v>
      </c>
      <c r="K13" s="6">
        <v>4</v>
      </c>
    </row>
    <row r="14" spans="1:18" ht="15.75">
      <c r="A14" s="12">
        <v>5</v>
      </c>
      <c r="B14" s="1" t="s">
        <v>313</v>
      </c>
      <c r="C14" s="13" t="s">
        <v>314</v>
      </c>
      <c r="D14" s="13"/>
      <c r="E14" s="13"/>
      <c r="F14" s="14" t="s">
        <v>315</v>
      </c>
      <c r="G14" s="14"/>
      <c r="H14" s="14"/>
      <c r="I14" s="13" t="s">
        <v>316</v>
      </c>
      <c r="J14" s="13"/>
      <c r="K14" s="13"/>
      <c r="L14" t="str">
        <f>C14&amp;", "&amp;F14&amp;", "&amp;I14</f>
        <v>טל פריד, נרי פיין, מרינה מאירקוביץ</v>
      </c>
      <c r="M14">
        <f>K16</f>
        <v>5</v>
      </c>
      <c r="N14" t="str">
        <f>B16</f>
        <v> (117) </v>
      </c>
      <c r="O14" t="str">
        <f>B14</f>
        <v>טכניון 3</v>
      </c>
      <c r="P14">
        <v>1</v>
      </c>
      <c r="Q14" t="str">
        <f>LEFT(B14,4)&amp;" - "&amp;P14</f>
        <v>טכני - 1</v>
      </c>
      <c r="R14" s="4">
        <f>J16</f>
        <v>7.846064814814814E-2</v>
      </c>
    </row>
    <row r="15" spans="1:18" ht="15.75" hidden="1">
      <c r="A15" s="12"/>
      <c r="B15" s="2" t="s">
        <v>317</v>
      </c>
      <c r="C15" s="3">
        <v>117.1</v>
      </c>
      <c r="D15" s="5">
        <v>3.2118055555555559E-2</v>
      </c>
      <c r="E15" s="6">
        <v>1</v>
      </c>
      <c r="F15" s="7">
        <v>117.2</v>
      </c>
      <c r="G15" s="8">
        <v>2.4687499999999998E-2</v>
      </c>
      <c r="H15" s="9">
        <v>1</v>
      </c>
      <c r="I15" s="3">
        <v>117.3</v>
      </c>
      <c r="J15" s="5">
        <v>2.164351851851852E-2</v>
      </c>
      <c r="K15" s="6">
        <v>1</v>
      </c>
    </row>
    <row r="16" spans="1:18" ht="15" hidden="1">
      <c r="A16" s="12"/>
      <c r="B16" s="2" t="s">
        <v>318</v>
      </c>
      <c r="C16" s="10"/>
      <c r="D16" s="5">
        <v>3.2118055555555559E-2</v>
      </c>
      <c r="E16" s="6">
        <v>8</v>
      </c>
      <c r="F16" s="11"/>
      <c r="G16" s="8">
        <v>5.6805555555555554E-2</v>
      </c>
      <c r="H16" s="9">
        <v>8</v>
      </c>
      <c r="I16" s="10"/>
      <c r="J16" s="5">
        <v>7.846064814814814E-2</v>
      </c>
      <c r="K16" s="6">
        <v>5</v>
      </c>
    </row>
    <row r="17" spans="1:18" ht="15.75">
      <c r="A17" s="12">
        <v>6</v>
      </c>
      <c r="B17" s="1" t="s">
        <v>319</v>
      </c>
      <c r="C17" s="13" t="s">
        <v>320</v>
      </c>
      <c r="D17" s="13"/>
      <c r="E17" s="13"/>
      <c r="F17" s="14" t="s">
        <v>321</v>
      </c>
      <c r="G17" s="14"/>
      <c r="H17" s="14"/>
      <c r="I17" s="13" t="s">
        <v>322</v>
      </c>
      <c r="J17" s="13"/>
      <c r="K17" s="13"/>
      <c r="L17" t="str">
        <f>C17&amp;", "&amp;F17&amp;", "&amp;I17</f>
        <v>נעמי רביד, איה ובמן, יעל סגל</v>
      </c>
      <c r="M17">
        <f>K19</f>
        <v>6</v>
      </c>
      <c r="N17" t="str">
        <f>B19</f>
        <v> (121) </v>
      </c>
      <c r="O17" t="str">
        <f>B17</f>
        <v>תל אביב 18</v>
      </c>
      <c r="P17">
        <v>2</v>
      </c>
      <c r="Q17" t="str">
        <f>LEFT(B17,4)&amp;" - "&amp;P17</f>
        <v>תל א - 2</v>
      </c>
      <c r="R17" s="4">
        <f>J19</f>
        <v>8.4664351851851852E-2</v>
      </c>
    </row>
    <row r="18" spans="1:18" ht="15.75" hidden="1">
      <c r="A18" s="12"/>
      <c r="B18" s="2" t="s">
        <v>323</v>
      </c>
      <c r="C18" s="3">
        <v>121.1</v>
      </c>
      <c r="D18" s="5">
        <v>3.2777777777777781E-2</v>
      </c>
      <c r="E18" s="6">
        <v>1</v>
      </c>
      <c r="F18" s="7">
        <v>121.2</v>
      </c>
      <c r="G18" s="8">
        <v>2.9282407407407406E-2</v>
      </c>
      <c r="H18" s="9">
        <v>1</v>
      </c>
      <c r="I18" s="3">
        <v>121.3</v>
      </c>
      <c r="J18" s="5">
        <v>2.2592592592592591E-2</v>
      </c>
      <c r="K18" s="6">
        <v>1</v>
      </c>
    </row>
    <row r="19" spans="1:18" ht="15" hidden="1">
      <c r="A19" s="12"/>
      <c r="B19" s="2" t="s">
        <v>324</v>
      </c>
      <c r="C19" s="10"/>
      <c r="D19" s="5">
        <v>3.2777777777777781E-2</v>
      </c>
      <c r="E19" s="6">
        <v>9</v>
      </c>
      <c r="F19" s="11"/>
      <c r="G19" s="8">
        <v>6.206018518518519E-2</v>
      </c>
      <c r="H19" s="9">
        <v>9</v>
      </c>
      <c r="I19" s="10"/>
      <c r="J19" s="5">
        <v>8.4664351851851852E-2</v>
      </c>
      <c r="K19" s="6">
        <v>6</v>
      </c>
    </row>
    <row r="20" spans="1:18" ht="15.75">
      <c r="A20" s="12">
        <v>7</v>
      </c>
      <c r="B20" s="1" t="s">
        <v>325</v>
      </c>
      <c r="C20" s="13" t="s">
        <v>326</v>
      </c>
      <c r="D20" s="13"/>
      <c r="E20" s="13"/>
      <c r="F20" s="14" t="s">
        <v>327</v>
      </c>
      <c r="G20" s="14"/>
      <c r="H20" s="14"/>
      <c r="I20" s="13" t="s">
        <v>328</v>
      </c>
      <c r="J20" s="13"/>
      <c r="K20" s="13"/>
      <c r="L20" t="str">
        <f>C20&amp;", "&amp;F20&amp;", "&amp;I20</f>
        <v>גל יסעור, נעמה זילברשטיין, ענבר יסעור</v>
      </c>
      <c r="M20">
        <f>K22</f>
        <v>7</v>
      </c>
      <c r="N20" t="str">
        <f>B22</f>
        <v> (114) </v>
      </c>
      <c r="O20" t="str">
        <f>B20</f>
        <v>יזרעאל 11</v>
      </c>
      <c r="P20">
        <v>1</v>
      </c>
      <c r="Q20" t="str">
        <f>LEFT(B20,4)&amp;" - "&amp;P20</f>
        <v>יזרע - 1</v>
      </c>
      <c r="R20" s="4">
        <f>J22</f>
        <v>8.666666666666667E-2</v>
      </c>
    </row>
    <row r="21" spans="1:18" ht="15.75" hidden="1">
      <c r="A21" s="12"/>
      <c r="B21" s="2" t="s">
        <v>329</v>
      </c>
      <c r="C21" s="3">
        <v>114.1</v>
      </c>
      <c r="D21" s="5">
        <v>2.0462962962962964E-2</v>
      </c>
      <c r="E21" s="6">
        <v>1</v>
      </c>
      <c r="F21" s="7">
        <v>114.2</v>
      </c>
      <c r="G21" s="8">
        <v>3.1967592592592589E-2</v>
      </c>
      <c r="H21" s="9">
        <v>1</v>
      </c>
      <c r="I21" s="3">
        <v>114.3</v>
      </c>
      <c r="J21" s="5">
        <v>3.4236111111111113E-2</v>
      </c>
      <c r="K21" s="6">
        <v>1</v>
      </c>
    </row>
    <row r="22" spans="1:18" ht="15" hidden="1">
      <c r="A22" s="12"/>
      <c r="B22" s="2" t="s">
        <v>330</v>
      </c>
      <c r="C22" s="10"/>
      <c r="D22" s="5">
        <v>2.0462962962962964E-2</v>
      </c>
      <c r="E22" s="6">
        <v>4</v>
      </c>
      <c r="F22" s="11"/>
      <c r="G22" s="8">
        <v>5.2430555555555557E-2</v>
      </c>
      <c r="H22" s="9">
        <v>5</v>
      </c>
      <c r="I22" s="10"/>
      <c r="J22" s="5">
        <v>8.666666666666667E-2</v>
      </c>
      <c r="K22" s="6">
        <v>7</v>
      </c>
    </row>
    <row r="23" spans="1:18" ht="15.75">
      <c r="A23" s="12">
        <v>8</v>
      </c>
      <c r="B23" s="1" t="s">
        <v>331</v>
      </c>
      <c r="C23" s="13" t="s">
        <v>332</v>
      </c>
      <c r="D23" s="13"/>
      <c r="E23" s="13"/>
      <c r="F23" s="14" t="s">
        <v>333</v>
      </c>
      <c r="G23" s="14"/>
      <c r="H23" s="14"/>
      <c r="I23" s="13" t="s">
        <v>334</v>
      </c>
      <c r="J23" s="13"/>
      <c r="K23" s="13"/>
      <c r="L23" t="str">
        <f>C23&amp;", "&amp;F23&amp;", "&amp;I23</f>
        <v>נועה נוימן, ענת נוימן, דפנה נוחמן</v>
      </c>
      <c r="M23">
        <f>K25</f>
        <v>8</v>
      </c>
      <c r="N23" t="str">
        <f>B25</f>
        <v> (119) </v>
      </c>
      <c r="O23" t="str">
        <f>B23</f>
        <v>מנשה 14</v>
      </c>
      <c r="P23">
        <v>1</v>
      </c>
      <c r="Q23" t="str">
        <f>LEFT(B23,4)&amp;" - "&amp;P23</f>
        <v>מנשה - 1</v>
      </c>
      <c r="R23" s="4">
        <f>J25</f>
        <v>8.7222222222222215E-2</v>
      </c>
    </row>
    <row r="24" spans="1:18" ht="15.75" hidden="1">
      <c r="A24" s="12"/>
      <c r="B24" s="2" t="s">
        <v>335</v>
      </c>
      <c r="C24" s="3">
        <v>119.1</v>
      </c>
      <c r="D24" s="5">
        <v>1.8506944444444444E-2</v>
      </c>
      <c r="E24" s="6">
        <v>1</v>
      </c>
      <c r="F24" s="7">
        <v>119.2</v>
      </c>
      <c r="G24" s="8">
        <v>3.0914351851851849E-2</v>
      </c>
      <c r="H24" s="9">
        <v>1</v>
      </c>
      <c r="I24" s="3">
        <v>119.3</v>
      </c>
      <c r="J24" s="5">
        <v>3.7800925925925925E-2</v>
      </c>
      <c r="K24" s="6">
        <v>1</v>
      </c>
    </row>
    <row r="25" spans="1:18" ht="15" hidden="1">
      <c r="A25" s="12"/>
      <c r="B25" s="2" t="s">
        <v>336</v>
      </c>
      <c r="C25" s="10"/>
      <c r="D25" s="5">
        <v>1.8506944444444444E-2</v>
      </c>
      <c r="E25" s="6">
        <v>1</v>
      </c>
      <c r="F25" s="11"/>
      <c r="G25" s="8">
        <v>4.9421296296296297E-2</v>
      </c>
      <c r="H25" s="9">
        <v>3</v>
      </c>
      <c r="I25" s="10"/>
      <c r="J25" s="5">
        <v>8.7222222222222215E-2</v>
      </c>
      <c r="K25" s="6">
        <v>8</v>
      </c>
    </row>
    <row r="26" spans="1:18" ht="15.75">
      <c r="A26" s="12">
        <v>9</v>
      </c>
      <c r="B26" s="1" t="s">
        <v>337</v>
      </c>
      <c r="C26" s="13" t="s">
        <v>338</v>
      </c>
      <c r="D26" s="13"/>
      <c r="E26" s="13"/>
      <c r="F26" s="14" t="s">
        <v>339</v>
      </c>
      <c r="G26" s="14"/>
      <c r="H26" s="14"/>
      <c r="I26" s="13" t="s">
        <v>340</v>
      </c>
      <c r="J26" s="13"/>
      <c r="K26" s="13"/>
      <c r="L26" t="str">
        <f>C26&amp;", "&amp;F26&amp;", "&amp;I26</f>
        <v>שרון נוסבוים, נטע דפני, יונה הימן</v>
      </c>
      <c r="M26">
        <f>K28</f>
        <v>9</v>
      </c>
      <c r="N26" t="str">
        <f>B28</f>
        <v> (110) </v>
      </c>
      <c r="O26" t="str">
        <f>B26</f>
        <v>השרון 10</v>
      </c>
      <c r="P26">
        <v>1</v>
      </c>
      <c r="Q26" t="str">
        <f>LEFT(B26,4)&amp;" - "&amp;P26</f>
        <v>השרו - 1</v>
      </c>
      <c r="R26" s="4">
        <f>J28</f>
        <v>8.773148148148148E-2</v>
      </c>
    </row>
    <row r="27" spans="1:18" ht="15.75" hidden="1">
      <c r="A27" s="12"/>
      <c r="B27" s="2" t="s">
        <v>341</v>
      </c>
      <c r="C27" s="3">
        <v>110.1</v>
      </c>
      <c r="D27" s="5">
        <v>2.8958333333333336E-2</v>
      </c>
      <c r="E27" s="6">
        <v>1</v>
      </c>
      <c r="F27" s="7">
        <v>110.2</v>
      </c>
      <c r="G27" s="8">
        <v>2.4270833333333335E-2</v>
      </c>
      <c r="H27" s="9">
        <v>1</v>
      </c>
      <c r="I27" s="3">
        <v>110.3</v>
      </c>
      <c r="J27" s="5">
        <v>3.4490740740740738E-2</v>
      </c>
      <c r="K27" s="6">
        <v>1</v>
      </c>
    </row>
    <row r="28" spans="1:18" ht="15" hidden="1">
      <c r="A28" s="12"/>
      <c r="B28" s="2" t="s">
        <v>342</v>
      </c>
      <c r="C28" s="10"/>
      <c r="D28" s="5">
        <v>2.8958333333333336E-2</v>
      </c>
      <c r="E28" s="6">
        <v>7</v>
      </c>
      <c r="F28" s="11"/>
      <c r="G28" s="8">
        <v>5.3229166666666661E-2</v>
      </c>
      <c r="H28" s="9">
        <v>6</v>
      </c>
      <c r="I28" s="10"/>
      <c r="J28" s="5">
        <v>8.773148148148148E-2</v>
      </c>
      <c r="K28" s="6">
        <v>9</v>
      </c>
    </row>
    <row r="29" spans="1:18" ht="15.75">
      <c r="A29" s="12">
        <v>10</v>
      </c>
      <c r="B29" s="1" t="s">
        <v>343</v>
      </c>
      <c r="C29" s="13" t="s">
        <v>535</v>
      </c>
      <c r="D29" s="13"/>
      <c r="E29" s="13"/>
      <c r="F29" s="14" t="s">
        <v>535</v>
      </c>
      <c r="G29" s="14"/>
      <c r="H29" s="14"/>
      <c r="I29" s="13" t="s">
        <v>535</v>
      </c>
      <c r="J29" s="13"/>
      <c r="K29" s="13"/>
      <c r="L29" t="str">
        <f>C29&amp;", "&amp;F29&amp;", "&amp;I29</f>
        <v xml:space="preserve"> ,  ,  </v>
      </c>
      <c r="M29">
        <f>K31</f>
        <v>10</v>
      </c>
      <c r="N29" t="str">
        <f>B31</f>
        <v> (113) </v>
      </c>
      <c r="O29" t="str">
        <f>B29</f>
        <v>מודיעין 18</v>
      </c>
      <c r="P29">
        <v>2</v>
      </c>
      <c r="Q29" t="str">
        <f>LEFT(B29,4)&amp;" - "&amp;P29</f>
        <v>מודי - 2</v>
      </c>
      <c r="R29" s="4">
        <f>J31</f>
        <v>0.10118055555555555</v>
      </c>
    </row>
    <row r="30" spans="1:18" ht="15.75" hidden="1">
      <c r="A30" s="12"/>
      <c r="B30" s="2" t="s">
        <v>344</v>
      </c>
      <c r="C30" s="3">
        <v>113.1</v>
      </c>
      <c r="D30" s="5">
        <v>3.5983796296296298E-2</v>
      </c>
      <c r="E30" s="6">
        <v>1</v>
      </c>
      <c r="F30" s="7">
        <v>113.2</v>
      </c>
      <c r="G30" s="8">
        <v>3.3425925925925921E-2</v>
      </c>
      <c r="H30" s="9">
        <v>1</v>
      </c>
      <c r="I30" s="3">
        <v>113.3</v>
      </c>
      <c r="J30" s="5">
        <v>3.1759259259259258E-2</v>
      </c>
      <c r="K30" s="6">
        <v>1</v>
      </c>
    </row>
    <row r="31" spans="1:18" ht="15" hidden="1">
      <c r="A31" s="12"/>
      <c r="B31" s="2" t="s">
        <v>345</v>
      </c>
      <c r="C31" s="10"/>
      <c r="D31" s="5">
        <v>3.5983796296296298E-2</v>
      </c>
      <c r="E31" s="6">
        <v>14</v>
      </c>
      <c r="F31" s="11"/>
      <c r="G31" s="8">
        <v>6.9409722222222234E-2</v>
      </c>
      <c r="H31" s="9">
        <v>11</v>
      </c>
      <c r="I31" s="10"/>
      <c r="J31" s="5">
        <v>0.10118055555555555</v>
      </c>
      <c r="K31" s="6">
        <v>10</v>
      </c>
    </row>
    <row r="32" spans="1:18" ht="15.75">
      <c r="A32" s="12">
        <v>11</v>
      </c>
      <c r="B32" s="1" t="s">
        <v>346</v>
      </c>
      <c r="C32" s="13" t="s">
        <v>347</v>
      </c>
      <c r="D32" s="13"/>
      <c r="E32" s="13"/>
      <c r="F32" s="14" t="s">
        <v>348</v>
      </c>
      <c r="G32" s="14"/>
      <c r="H32" s="14"/>
      <c r="I32" s="13" t="s">
        <v>349</v>
      </c>
      <c r="J32" s="13"/>
      <c r="K32" s="13"/>
      <c r="L32" t="str">
        <f>C32&amp;", "&amp;F32&amp;", "&amp;I32</f>
        <v>מאיר ענת, נעה ברבינג, שחר זמיר</v>
      </c>
      <c r="M32">
        <f>K34</f>
        <v>11</v>
      </c>
      <c r="N32" t="str">
        <f>B34</f>
        <v> (120) </v>
      </c>
      <c r="O32" t="str">
        <f>B32</f>
        <v>מנשה 15</v>
      </c>
      <c r="P32">
        <v>2</v>
      </c>
      <c r="Q32" t="str">
        <f>LEFT(B32,4)&amp;" - "&amp;P32</f>
        <v>מנשה - 2</v>
      </c>
      <c r="R32" s="4">
        <f>J34</f>
        <v>0.12157407407407407</v>
      </c>
    </row>
    <row r="33" spans="1:18" ht="15.75" hidden="1">
      <c r="A33" s="12"/>
      <c r="B33" s="2" t="s">
        <v>350</v>
      </c>
      <c r="C33" s="3">
        <v>120.1</v>
      </c>
      <c r="D33" s="5">
        <v>3.8425925925925926E-2</v>
      </c>
      <c r="E33" s="6">
        <v>1</v>
      </c>
      <c r="F33" s="7">
        <v>120.2</v>
      </c>
      <c r="G33" s="8">
        <v>3.9270833333333331E-2</v>
      </c>
      <c r="H33" s="9">
        <v>1</v>
      </c>
      <c r="I33" s="3">
        <v>120.3</v>
      </c>
      <c r="J33" s="5">
        <v>4.387731481481482E-2</v>
      </c>
      <c r="K33" s="6">
        <v>1</v>
      </c>
    </row>
    <row r="34" spans="1:18" ht="15" hidden="1">
      <c r="A34" s="12"/>
      <c r="B34" s="2" t="s">
        <v>351</v>
      </c>
      <c r="C34" s="10"/>
      <c r="D34" s="5">
        <v>3.8425925925925926E-2</v>
      </c>
      <c r="E34" s="6">
        <v>15</v>
      </c>
      <c r="F34" s="11"/>
      <c r="G34" s="8">
        <v>7.7696759259259257E-2</v>
      </c>
      <c r="H34" s="9">
        <v>13</v>
      </c>
      <c r="I34" s="10"/>
      <c r="J34" s="5">
        <v>0.12157407407407407</v>
      </c>
      <c r="K34" s="6">
        <v>11</v>
      </c>
    </row>
    <row r="35" spans="1:18" ht="15.75">
      <c r="A35" s="12">
        <v>12</v>
      </c>
      <c r="B35" s="1" t="s">
        <v>352</v>
      </c>
      <c r="C35" s="13" t="s">
        <v>535</v>
      </c>
      <c r="D35" s="13"/>
      <c r="E35" s="13"/>
      <c r="F35" s="14" t="s">
        <v>535</v>
      </c>
      <c r="G35" s="14"/>
      <c r="H35" s="14"/>
      <c r="I35" s="13" t="s">
        <v>535</v>
      </c>
      <c r="J35" s="13"/>
      <c r="K35" s="13"/>
      <c r="L35" t="str">
        <f>C35&amp;", "&amp;F35&amp;", "&amp;I35</f>
        <v xml:space="preserve"> ,  ,  </v>
      </c>
      <c r="M35">
        <f>K37</f>
        <v>12</v>
      </c>
      <c r="N35" t="str">
        <f>B37</f>
        <v> (123) </v>
      </c>
      <c r="O35" t="str">
        <f>B35</f>
        <v>תל אביב 20</v>
      </c>
      <c r="P35">
        <v>3</v>
      </c>
      <c r="Q35" t="str">
        <f>LEFT(B35,4)&amp;" - "&amp;P35</f>
        <v>תל א - 3</v>
      </c>
      <c r="R35" s="4">
        <f>J37</f>
        <v>0.12376157407407407</v>
      </c>
    </row>
    <row r="36" spans="1:18" ht="15.75" hidden="1">
      <c r="A36" s="12"/>
      <c r="B36" s="2" t="s">
        <v>353</v>
      </c>
      <c r="C36" s="3">
        <v>123.1</v>
      </c>
      <c r="D36" s="5">
        <v>3.5405092592592592E-2</v>
      </c>
      <c r="E36" s="6">
        <v>1</v>
      </c>
      <c r="F36" s="7">
        <v>123.2</v>
      </c>
      <c r="G36" s="8">
        <v>4.3379629629629629E-2</v>
      </c>
      <c r="H36" s="9">
        <v>1</v>
      </c>
      <c r="I36" s="3">
        <v>123.3</v>
      </c>
      <c r="J36" s="5">
        <v>4.4965277777777778E-2</v>
      </c>
      <c r="K36" s="6">
        <v>1</v>
      </c>
    </row>
    <row r="37" spans="1:18" ht="15" hidden="1">
      <c r="A37" s="12"/>
      <c r="B37" s="2" t="s">
        <v>354</v>
      </c>
      <c r="C37" s="10"/>
      <c r="D37" s="5">
        <v>3.5405092592592592E-2</v>
      </c>
      <c r="E37" s="6">
        <v>12</v>
      </c>
      <c r="F37" s="11"/>
      <c r="G37" s="8">
        <v>7.8784722222222228E-2</v>
      </c>
      <c r="H37" s="9">
        <v>14</v>
      </c>
      <c r="I37" s="10"/>
      <c r="J37" s="5">
        <v>0.12376157407407407</v>
      </c>
      <c r="K37" s="6">
        <v>12</v>
      </c>
    </row>
    <row r="38" spans="1:18" ht="15.75">
      <c r="A38" s="12">
        <v>13</v>
      </c>
      <c r="B38" s="1" t="s">
        <v>355</v>
      </c>
      <c r="C38" s="13" t="s">
        <v>356</v>
      </c>
      <c r="D38" s="13"/>
      <c r="E38" s="13"/>
      <c r="F38" s="14" t="s">
        <v>357</v>
      </c>
      <c r="G38" s="14"/>
      <c r="H38" s="14"/>
      <c r="I38" s="13" t="s">
        <v>358</v>
      </c>
      <c r="J38" s="13"/>
      <c r="K38" s="13"/>
      <c r="L38" t="str">
        <f>C38&amp;", "&amp;F38&amp;", "&amp;I38</f>
        <v>אולגה סטרלין, טטאינה שצירבנין, טניה סיאלב</v>
      </c>
      <c r="M38">
        <f>K40</f>
        <v>13</v>
      </c>
      <c r="N38" t="str">
        <f>B40</f>
        <v> (109) </v>
      </c>
      <c r="O38" t="str">
        <f>B38</f>
        <v>גליל 9</v>
      </c>
      <c r="P38">
        <v>2</v>
      </c>
      <c r="Q38" t="str">
        <f>LEFT(B38,4)&amp;" - "&amp;P38</f>
        <v>גליל - 2</v>
      </c>
      <c r="R38" s="4">
        <f>J40</f>
        <v>0.12523148148148147</v>
      </c>
    </row>
    <row r="39" spans="1:18" ht="15.75" hidden="1">
      <c r="A39" s="12"/>
      <c r="B39" s="2" t="s">
        <v>359</v>
      </c>
      <c r="C39" s="3">
        <v>109.1</v>
      </c>
      <c r="D39" s="5">
        <v>3.5671296296296298E-2</v>
      </c>
      <c r="E39" s="6">
        <v>1</v>
      </c>
      <c r="F39" s="7">
        <v>109.2</v>
      </c>
      <c r="G39" s="8">
        <v>3.0405092592592591E-2</v>
      </c>
      <c r="H39" s="9">
        <v>1</v>
      </c>
      <c r="I39" s="3">
        <v>109.3</v>
      </c>
      <c r="J39" s="5">
        <v>5.9155092592592586E-2</v>
      </c>
      <c r="K39" s="6">
        <v>1</v>
      </c>
    </row>
    <row r="40" spans="1:18" ht="15" hidden="1">
      <c r="A40" s="12"/>
      <c r="B40" s="2" t="s">
        <v>360</v>
      </c>
      <c r="C40" s="10"/>
      <c r="D40" s="5">
        <v>3.5671296296296298E-2</v>
      </c>
      <c r="E40" s="6">
        <v>13</v>
      </c>
      <c r="F40" s="11"/>
      <c r="G40" s="8">
        <v>6.6076388888888893E-2</v>
      </c>
      <c r="H40" s="9">
        <v>10</v>
      </c>
      <c r="I40" s="10"/>
      <c r="J40" s="5">
        <v>0.12523148148148147</v>
      </c>
      <c r="K40" s="6">
        <v>13</v>
      </c>
    </row>
    <row r="41" spans="1:18" ht="15.75">
      <c r="A41" s="12">
        <v>14</v>
      </c>
      <c r="B41" s="1" t="s">
        <v>361</v>
      </c>
      <c r="C41" s="13" t="s">
        <v>535</v>
      </c>
      <c r="D41" s="13"/>
      <c r="E41" s="13"/>
      <c r="F41" s="14" t="s">
        <v>535</v>
      </c>
      <c r="G41" s="14"/>
      <c r="H41" s="14"/>
      <c r="I41" s="13" t="s">
        <v>535</v>
      </c>
      <c r="J41" s="13"/>
      <c r="K41" s="13"/>
      <c r="L41" t="str">
        <f>C41&amp;", "&amp;F41&amp;", "&amp;I41</f>
        <v xml:space="preserve"> ,  ,  </v>
      </c>
      <c r="M41">
        <f>K43</f>
        <v>14</v>
      </c>
      <c r="N41" t="str">
        <f>B43</f>
        <v> (112) </v>
      </c>
      <c r="O41" t="str">
        <f>B41</f>
        <v>מודיעין 17</v>
      </c>
      <c r="P41">
        <v>3</v>
      </c>
      <c r="Q41" t="str">
        <f>LEFT(B41,4)&amp;" - "&amp;P41</f>
        <v>מודי - 3</v>
      </c>
      <c r="R41" s="4">
        <f>J43</f>
        <v>0.13395833333333332</v>
      </c>
    </row>
    <row r="42" spans="1:18" ht="15.75" hidden="1">
      <c r="A42" s="12"/>
      <c r="B42" s="2" t="s">
        <v>362</v>
      </c>
      <c r="C42" s="3">
        <v>112.1</v>
      </c>
      <c r="D42" s="5">
        <v>4.8182870370370369E-2</v>
      </c>
      <c r="E42" s="6">
        <v>1</v>
      </c>
      <c r="F42" s="7">
        <v>112.2</v>
      </c>
      <c r="G42" s="8">
        <v>4.9571759259259253E-2</v>
      </c>
      <c r="H42" s="9">
        <v>1</v>
      </c>
      <c r="I42" s="3">
        <v>112.3</v>
      </c>
      <c r="J42" s="5">
        <v>3.6203703703703703E-2</v>
      </c>
      <c r="K42" s="6">
        <v>1</v>
      </c>
    </row>
    <row r="43" spans="1:18" ht="15" hidden="1">
      <c r="A43" s="12"/>
      <c r="B43" s="2" t="s">
        <v>363</v>
      </c>
      <c r="C43" s="10"/>
      <c r="D43" s="5">
        <v>4.8182870370370369E-2</v>
      </c>
      <c r="E43" s="6">
        <v>16</v>
      </c>
      <c r="F43" s="11"/>
      <c r="G43" s="8">
        <v>9.7754629629629622E-2</v>
      </c>
      <c r="H43" s="9">
        <v>16</v>
      </c>
      <c r="I43" s="10"/>
      <c r="J43" s="5">
        <v>0.13395833333333332</v>
      </c>
      <c r="K43" s="6">
        <v>14</v>
      </c>
    </row>
    <row r="44" spans="1:18" ht="15.75">
      <c r="A44" s="12">
        <v>15</v>
      </c>
      <c r="B44" s="1" t="s">
        <v>364</v>
      </c>
      <c r="C44" s="13" t="s">
        <v>365</v>
      </c>
      <c r="D44" s="13"/>
      <c r="E44" s="13"/>
      <c r="F44" s="14" t="s">
        <v>366</v>
      </c>
      <c r="G44" s="14"/>
      <c r="H44" s="14"/>
      <c r="I44" s="13" t="s">
        <v>367</v>
      </c>
      <c r="J44" s="13"/>
      <c r="K44" s="13"/>
      <c r="L44" t="str">
        <f>C44&amp;", "&amp;F44&amp;", "&amp;I44</f>
        <v>ענבר דה קוסטה, נעה ארצי, נורית שמואלי</v>
      </c>
      <c r="M44">
        <f>K46</f>
        <v>15</v>
      </c>
      <c r="N44" t="str">
        <f>B46</f>
        <v> (115) </v>
      </c>
      <c r="O44" t="str">
        <f>B44</f>
        <v>יזרעאל 12</v>
      </c>
      <c r="P44">
        <v>2</v>
      </c>
      <c r="Q44" t="str">
        <f>LEFT(B44,4)&amp;" - "&amp;P44</f>
        <v>יזרע - 2</v>
      </c>
      <c r="R44" s="4">
        <f>J46</f>
        <v>0.15379629629629629</v>
      </c>
    </row>
    <row r="45" spans="1:18" ht="15.75" hidden="1">
      <c r="A45" s="12"/>
      <c r="B45" s="2" t="s">
        <v>368</v>
      </c>
      <c r="C45" s="3">
        <v>115.1</v>
      </c>
      <c r="D45" s="5">
        <v>5.4583333333333338E-2</v>
      </c>
      <c r="E45" s="6">
        <v>1</v>
      </c>
      <c r="F45" s="7">
        <v>115.2</v>
      </c>
      <c r="G45" s="8">
        <v>6.2893518518518529E-2</v>
      </c>
      <c r="H45" s="9">
        <v>1</v>
      </c>
      <c r="I45" s="3">
        <v>115.3</v>
      </c>
      <c r="J45" s="5">
        <v>3.6307870370370372E-2</v>
      </c>
      <c r="K45" s="6">
        <v>1</v>
      </c>
    </row>
    <row r="46" spans="1:18" ht="15" hidden="1">
      <c r="A46" s="12"/>
      <c r="B46" s="2" t="s">
        <v>369</v>
      </c>
      <c r="C46" s="10"/>
      <c r="D46" s="5">
        <v>5.4583333333333338E-2</v>
      </c>
      <c r="E46" s="6">
        <v>17</v>
      </c>
      <c r="F46" s="11"/>
      <c r="G46" s="8">
        <v>0.11747685185185186</v>
      </c>
      <c r="H46" s="9">
        <v>17</v>
      </c>
      <c r="I46" s="10"/>
      <c r="J46" s="5">
        <v>0.15379629629629629</v>
      </c>
      <c r="K46" s="6">
        <v>15</v>
      </c>
    </row>
  </sheetData>
  <autoFilter ref="A1:R46">
    <filterColumn colId="10">
      <filters blank="1"/>
    </filterColumn>
  </autoFilter>
  <mergeCells count="60">
    <mergeCell ref="A44:A46"/>
    <mergeCell ref="C44:E44"/>
    <mergeCell ref="F44:H44"/>
    <mergeCell ref="I44:K44"/>
    <mergeCell ref="A38:A40"/>
    <mergeCell ref="C38:E38"/>
    <mergeCell ref="F38:H38"/>
    <mergeCell ref="I38:K38"/>
    <mergeCell ref="A41:A43"/>
    <mergeCell ref="C41:E41"/>
    <mergeCell ref="F41:H41"/>
    <mergeCell ref="I41:K41"/>
    <mergeCell ref="A32:A34"/>
    <mergeCell ref="C32:E32"/>
    <mergeCell ref="F32:H32"/>
    <mergeCell ref="I32:K32"/>
    <mergeCell ref="A35:A37"/>
    <mergeCell ref="C35:E35"/>
    <mergeCell ref="F35:H35"/>
    <mergeCell ref="I35:K35"/>
    <mergeCell ref="A26:A28"/>
    <mergeCell ref="C26:E26"/>
    <mergeCell ref="F26:H26"/>
    <mergeCell ref="I26:K26"/>
    <mergeCell ref="A29:A31"/>
    <mergeCell ref="C29:E29"/>
    <mergeCell ref="F29:H29"/>
    <mergeCell ref="I29:K29"/>
    <mergeCell ref="A20:A22"/>
    <mergeCell ref="C20:E20"/>
    <mergeCell ref="F20:H20"/>
    <mergeCell ref="I20:K20"/>
    <mergeCell ref="A23:A25"/>
    <mergeCell ref="C23:E23"/>
    <mergeCell ref="F23:H23"/>
    <mergeCell ref="I23:K23"/>
    <mergeCell ref="A14:A16"/>
    <mergeCell ref="C14:E14"/>
    <mergeCell ref="F14:H14"/>
    <mergeCell ref="I14:K14"/>
    <mergeCell ref="A17:A19"/>
    <mergeCell ref="C17:E17"/>
    <mergeCell ref="F17:H17"/>
    <mergeCell ref="I17:K17"/>
    <mergeCell ref="A8:A10"/>
    <mergeCell ref="C8:E8"/>
    <mergeCell ref="F8:H8"/>
    <mergeCell ref="I8:K8"/>
    <mergeCell ref="A11:A13"/>
    <mergeCell ref="C11:E11"/>
    <mergeCell ref="F11:H11"/>
    <mergeCell ref="I11:K11"/>
    <mergeCell ref="A2:A4"/>
    <mergeCell ref="C2:E2"/>
    <mergeCell ref="F2:H2"/>
    <mergeCell ref="I2:K2"/>
    <mergeCell ref="A5:A7"/>
    <mergeCell ref="C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rightToLeft="1" tabSelected="1" zoomScale="74" zoomScaleNormal="74" workbookViewId="0">
      <selection activeCell="AF21" sqref="AF21"/>
    </sheetView>
  </sheetViews>
  <sheetFormatPr defaultRowHeight="14.25"/>
  <cols>
    <col min="1" max="1" width="7.625" customWidth="1"/>
    <col min="2" max="2" width="7.125" customWidth="1"/>
    <col min="3" max="3" width="5.375" hidden="1" customWidth="1"/>
    <col min="4" max="4" width="3" customWidth="1"/>
    <col min="5" max="5" width="8.125" customWidth="1"/>
    <col min="6" max="6" width="8.625" customWidth="1"/>
    <col min="7" max="7" width="8.25" customWidth="1"/>
    <col min="8" max="8" width="7.75" customWidth="1"/>
    <col min="9" max="9" width="7.25" customWidth="1"/>
    <col min="10" max="10" width="6.625" hidden="1" customWidth="1"/>
    <col min="11" max="11" width="3.25" customWidth="1"/>
    <col min="12" max="12" width="8" customWidth="1"/>
    <col min="13" max="15" width="8.25" customWidth="1"/>
    <col min="16" max="16" width="7.125" customWidth="1"/>
    <col min="17" max="17" width="6.625" hidden="1" customWidth="1"/>
    <col min="18" max="18" width="3.625" customWidth="1"/>
    <col min="19" max="19" width="7.5" customWidth="1"/>
    <col min="20" max="20" width="8.25" customWidth="1"/>
    <col min="21" max="21" width="7.25" customWidth="1"/>
    <col min="22" max="22" width="7" customWidth="1"/>
    <col min="23" max="23" width="6.875" customWidth="1"/>
    <col min="24" max="24" width="6.375" hidden="1" customWidth="1"/>
    <col min="25" max="25" width="2.625" customWidth="1"/>
    <col min="26" max="26" width="7.875" customWidth="1"/>
    <col min="27" max="28" width="6.875" customWidth="1"/>
    <col min="29" max="29" width="7" customWidth="1"/>
    <col min="30" max="30" width="7.625" customWidth="1"/>
    <col min="31" max="31" width="2.5" customWidth="1"/>
  </cols>
  <sheetData>
    <row r="1" spans="1:31">
      <c r="A1" s="15" t="s">
        <v>168</v>
      </c>
      <c r="B1" s="16" t="s">
        <v>528</v>
      </c>
      <c r="C1" s="17" t="s">
        <v>529</v>
      </c>
      <c r="D1" s="17" t="s">
        <v>529</v>
      </c>
      <c r="E1" s="18"/>
      <c r="F1" s="17"/>
      <c r="G1" s="17"/>
      <c r="H1" s="17"/>
      <c r="I1" s="24">
        <f>MIN(E3:E35)</f>
        <v>6.5868055555555555E-2</v>
      </c>
      <c r="J1" s="17" t="s">
        <v>530</v>
      </c>
      <c r="K1" s="17" t="s">
        <v>530</v>
      </c>
      <c r="L1" s="18"/>
      <c r="M1" s="17"/>
      <c r="N1" s="17"/>
      <c r="O1" s="17"/>
      <c r="P1" s="24">
        <f>MIN(L3:L35)</f>
        <v>8.054398148148148E-2</v>
      </c>
      <c r="Q1" s="17" t="s">
        <v>534</v>
      </c>
      <c r="R1" s="17" t="s">
        <v>534</v>
      </c>
      <c r="S1" s="18"/>
      <c r="T1" s="17"/>
      <c r="U1" s="17"/>
      <c r="V1" s="17"/>
      <c r="W1" s="24">
        <f>MIN(S3:S35)</f>
        <v>4.3831018518518512E-2</v>
      </c>
      <c r="X1" s="17" t="s">
        <v>192</v>
      </c>
      <c r="Y1" s="17" t="s">
        <v>192</v>
      </c>
      <c r="Z1" s="18"/>
      <c r="AA1" s="17"/>
      <c r="AB1" s="17"/>
      <c r="AC1" s="17"/>
      <c r="AD1" s="24">
        <f>MIN(Z3:Z35)</f>
        <v>6.0439814814814814E-2</v>
      </c>
      <c r="AE1" t="s">
        <v>167</v>
      </c>
    </row>
    <row r="2" spans="1:31" ht="15" thickBot="1">
      <c r="A2" s="19"/>
      <c r="B2" s="20" t="s">
        <v>527</v>
      </c>
      <c r="C2" s="21" t="s">
        <v>162</v>
      </c>
      <c r="D2" s="21"/>
      <c r="E2" s="22" t="s">
        <v>165</v>
      </c>
      <c r="F2" s="23" t="s">
        <v>531</v>
      </c>
      <c r="G2" s="23" t="s">
        <v>532</v>
      </c>
      <c r="H2" s="23" t="s">
        <v>533</v>
      </c>
      <c r="I2" s="20" t="s">
        <v>527</v>
      </c>
      <c r="J2" s="21" t="s">
        <v>162</v>
      </c>
      <c r="K2" s="21"/>
      <c r="L2" s="22" t="s">
        <v>165</v>
      </c>
      <c r="M2" s="23" t="s">
        <v>531</v>
      </c>
      <c r="N2" s="23" t="s">
        <v>532</v>
      </c>
      <c r="O2" s="23" t="s">
        <v>533</v>
      </c>
      <c r="P2" s="20" t="s">
        <v>527</v>
      </c>
      <c r="Q2" s="21" t="s">
        <v>162</v>
      </c>
      <c r="R2" s="21"/>
      <c r="S2" s="22" t="s">
        <v>165</v>
      </c>
      <c r="T2" s="23" t="s">
        <v>531</v>
      </c>
      <c r="U2" s="23" t="s">
        <v>532</v>
      </c>
      <c r="V2" s="23" t="s">
        <v>533</v>
      </c>
      <c r="W2" s="20" t="s">
        <v>527</v>
      </c>
      <c r="X2" s="21" t="s">
        <v>162</v>
      </c>
      <c r="Y2" s="21"/>
      <c r="Z2" s="22" t="s">
        <v>165</v>
      </c>
      <c r="AA2" s="23" t="s">
        <v>531</v>
      </c>
      <c r="AB2" s="23" t="s">
        <v>532</v>
      </c>
      <c r="AC2" s="23" t="s">
        <v>533</v>
      </c>
      <c r="AD2" s="20" t="s">
        <v>527</v>
      </c>
    </row>
    <row r="3" spans="1:31">
      <c r="A3" s="37" t="s">
        <v>170</v>
      </c>
      <c r="B3" s="38">
        <f>I3+P3+W3+AD3-MIN(P3,W3,AD3)</f>
        <v>287.93577366750594</v>
      </c>
      <c r="C3" s="39">
        <f>MATCH($A3,open!Q$2:Q$77,0)</f>
        <v>13</v>
      </c>
      <c r="D3" s="39">
        <f>IF(ISERROR($C3),"",INDEX(open!A$2:A$77,$C3))</f>
        <v>5</v>
      </c>
      <c r="E3" s="40">
        <f>IF(ISERROR($C3),"",INDEX(open!R$2:R$77,$C3))</f>
        <v>7.1307870370370369E-2</v>
      </c>
      <c r="F3" s="40" t="str">
        <f>IF(ISERROR($C3),"",INDEX(open!C$2:C$77,$C3))</f>
        <v>מופז שמואלי</v>
      </c>
      <c r="G3" s="40" t="str">
        <f>IF(ISERROR($C3),"",INDEX(open!F$2:F$77,$C3))</f>
        <v>עמר כחל</v>
      </c>
      <c r="H3" s="40" t="str">
        <f>IF(ISERROR($C3),"",INDEX(open!I$2:I$77,$C3))</f>
        <v>ניצן יסעור</v>
      </c>
      <c r="I3" s="38">
        <f>IF(ISERROR(C3),0,I$1/E3*100)</f>
        <v>92.371368284369424</v>
      </c>
      <c r="J3" s="39">
        <f>MATCH($A3,senior!Q$2:Q$77,0)</f>
        <v>4</v>
      </c>
      <c r="K3" s="39">
        <f>IF(ISERROR($J3),"",INDEX(senior!A$2:A$77,$J3))</f>
        <v>2</v>
      </c>
      <c r="L3" s="40">
        <f>IF(ISERROR($J3),"",INDEX(senior!R$2:R$77,$J3))</f>
        <v>8.4282407407407403E-2</v>
      </c>
      <c r="M3" s="40" t="str">
        <f>IF(ISERROR($J3),"",INDEX(senior!C$2:C$77,$J3))</f>
        <v>אביחי ביאר</v>
      </c>
      <c r="N3" s="40" t="str">
        <f>IF(ISERROR($J3),"",INDEX(senior!F$2:F$77,$J3))</f>
        <v>איציק עמר</v>
      </c>
      <c r="O3" s="40" t="str">
        <f>IF(ISERROR($J3),"",INDEX(senior!I$2:I$77,$J3))</f>
        <v>צפריר מינצר</v>
      </c>
      <c r="P3" s="38">
        <f>IF(ISERROR(J3),0,P$1/L3*100)</f>
        <v>95.564405383136503</v>
      </c>
      <c r="Q3" s="39">
        <f>MATCH($A3,youth!Q$2:Q$77,0)</f>
        <v>1</v>
      </c>
      <c r="R3" s="39">
        <f>IF(ISERROR($Q3),"",INDEX(youth!A$2:A$77,$Q3))</f>
        <v>1</v>
      </c>
      <c r="S3" s="40">
        <f>IF(ISERROR($Q3),"",INDEX(youth!R$2:R$77,$Q3))</f>
        <v>4.3831018518518512E-2</v>
      </c>
      <c r="T3" s="40" t="str">
        <f>IF(ISERROR($Q3),"",INDEX(youth!C$2:C$77,$Q3))</f>
        <v>מתן עברי</v>
      </c>
      <c r="U3" s="40" t="str">
        <f>IF(ISERROR($Q3),"",INDEX(youth!F$2:F$77,$Q3))</f>
        <v>גל חורש</v>
      </c>
      <c r="V3" s="40" t="str">
        <f>IF(ISERROR($Q3),"",INDEX(youth!I$2:I$77,$Q3))</f>
        <v>רתם יסעור</v>
      </c>
      <c r="W3" s="38">
        <f>IF(ISERROR(Q3),0,W$1/S3*100)</f>
        <v>100</v>
      </c>
      <c r="X3" s="39">
        <f>MATCH($A3,women!Q$2:Q$77,0)</f>
        <v>19</v>
      </c>
      <c r="Y3" s="39">
        <f>IF(ISERROR($X3),"",INDEX(women!A$2:A$77,$X3))</f>
        <v>7</v>
      </c>
      <c r="Z3" s="40">
        <f>IF(ISERROR($X3),"",INDEX(women!R$2:R$77,$X3))</f>
        <v>8.666666666666667E-2</v>
      </c>
      <c r="AA3" s="40" t="str">
        <f>IF(ISERROR($X3),"",INDEX(women!C$2:C$77,$X3))</f>
        <v>גל יסעור</v>
      </c>
      <c r="AB3" s="40" t="str">
        <f>IF(ISERROR($X3),"",INDEX(women!F$2:F$77,$X3))</f>
        <v>נעמה זילברשטיין</v>
      </c>
      <c r="AC3" s="40" t="str">
        <f>IF(ISERROR($X3),"",INDEX(women!I$2:I$77,$X3))</f>
        <v>ענבר יסעור</v>
      </c>
      <c r="AD3" s="38">
        <f>IF(ISERROR(X3),0,AD$1/Z3*100)</f>
        <v>69.738247863247864</v>
      </c>
      <c r="AE3" t="str">
        <f>RIGHT(A3,1)</f>
        <v>1</v>
      </c>
    </row>
    <row r="4" spans="1:31">
      <c r="A4" s="37" t="s">
        <v>169</v>
      </c>
      <c r="B4" s="38">
        <f>I4+P4+W4+AD4-MIN(P4,W4,AD4)</f>
        <v>270.22853051981679</v>
      </c>
      <c r="C4" s="39">
        <f>MATCH($A4,open!Q$2:Q$77,0)</f>
        <v>10</v>
      </c>
      <c r="D4" s="39">
        <f>IF(ISERROR($C4),"",INDEX(open!A$2:A$77,$C4))</f>
        <v>4</v>
      </c>
      <c r="E4" s="40">
        <f>IF(ISERROR($C4),"",INDEX(open!R$2:R$77,$C4))</f>
        <v>7.0972222222222228E-2</v>
      </c>
      <c r="F4" s="40" t="str">
        <f>IF(ISERROR($C4),"",INDEX(open!C$2:C$77,$C4))</f>
        <v>גל איזביצקי</v>
      </c>
      <c r="G4" s="40" t="str">
        <f>IF(ISERROR($C4),"",INDEX(open!F$2:F$77,$C4))</f>
        <v>איתי מנור</v>
      </c>
      <c r="H4" s="40" t="str">
        <f>IF(ISERROR($C4),"",INDEX(open!I$2:I$77,$C4))</f>
        <v>עמית יצחקי</v>
      </c>
      <c r="I4" s="38">
        <f>IF(ISERROR(C4),0,I$1/E4*100)</f>
        <v>92.808219178082183</v>
      </c>
      <c r="J4" s="39">
        <f>MATCH($A4,senior!Q$2:Q$77,0)</f>
        <v>1</v>
      </c>
      <c r="K4" s="39">
        <f>IF(ISERROR($J4),"",INDEX(senior!A$2:A$77,$J4))</f>
        <v>1</v>
      </c>
      <c r="L4" s="40">
        <f>IF(ISERROR($J4),"",INDEX(senior!R$2:R$77,$J4))</f>
        <v>8.054398148148148E-2</v>
      </c>
      <c r="M4" s="40" t="str">
        <f>IF(ISERROR($J4),"",INDEX(senior!C$2:C$77,$J4))</f>
        <v>נתי שמע</v>
      </c>
      <c r="N4" s="40" t="str">
        <f>IF(ISERROR($J4),"",INDEX(senior!F$2:F$77,$J4))</f>
        <v>איתי שחורי</v>
      </c>
      <c r="O4" s="40" t="str">
        <f>IF(ISERROR($J4),"",INDEX(senior!I$2:I$77,$J4))</f>
        <v>אורי קוצר</v>
      </c>
      <c r="P4" s="38">
        <f>IF(ISERROR(J4),0,P$1/L4*100)</f>
        <v>100</v>
      </c>
      <c r="Q4" s="39">
        <f>MATCH($A4,youth!Q$2:Q$77,0)</f>
        <v>28</v>
      </c>
      <c r="R4" s="39">
        <f>IF(ISERROR($Q4),"",INDEX(youth!A$2:A$77,$Q4))</f>
        <v>10</v>
      </c>
      <c r="S4" s="40">
        <f>IF(ISERROR($Q4),"",INDEX(youth!R$2:R$77,$Q4))</f>
        <v>8.3460648148148145E-2</v>
      </c>
      <c r="T4" s="40" t="str">
        <f>IF(ISERROR($Q4),"",INDEX(youth!C$2:C$77,$Q4))</f>
        <v xml:space="preserve"> </v>
      </c>
      <c r="U4" s="40" t="str">
        <f>IF(ISERROR($Q4),"",INDEX(youth!F$2:F$77,$Q4))</f>
        <v xml:space="preserve"> </v>
      </c>
      <c r="V4" s="40" t="str">
        <f>IF(ISERROR($Q4),"",INDEX(youth!I$2:I$77,$Q4))</f>
        <v xml:space="preserve"> </v>
      </c>
      <c r="W4" s="38">
        <f>IF(ISERROR(Q4),0,W$1/S4*100)</f>
        <v>52.516987935099145</v>
      </c>
      <c r="X4" s="39">
        <f>MATCH($A4,women!Q$2:Q$77,0)</f>
        <v>10</v>
      </c>
      <c r="Y4" s="39">
        <f>IF(ISERROR($X4),"",INDEX(women!A$2:A$77,$X4))</f>
        <v>4</v>
      </c>
      <c r="Z4" s="40">
        <f>IF(ISERROR($X4),"",INDEX(women!R$2:R$77,$X4))</f>
        <v>7.8067129629629625E-2</v>
      </c>
      <c r="AA4" s="40" t="str">
        <f>IF(ISERROR($X4),"",INDEX(women!C$2:C$77,$X4))</f>
        <v xml:space="preserve"> </v>
      </c>
      <c r="AB4" s="40" t="str">
        <f>IF(ISERROR($X4),"",INDEX(women!F$2:F$77,$X4))</f>
        <v xml:space="preserve"> </v>
      </c>
      <c r="AC4" s="40" t="str">
        <f>IF(ISERROR($X4),"",INDEX(women!I$2:I$77,$X4))</f>
        <v xml:space="preserve"> </v>
      </c>
      <c r="AD4" s="38">
        <f>IF(ISERROR(X4),0,AD$1/Z4*100)</f>
        <v>77.420311341734632</v>
      </c>
      <c r="AE4" t="str">
        <f>RIGHT(A4,1)</f>
        <v>1</v>
      </c>
    </row>
    <row r="5" spans="1:31">
      <c r="A5" s="37" t="s">
        <v>173</v>
      </c>
      <c r="B5" s="38">
        <f>I5+P5+W5+AD5-MIN(P5,W5,AD5)</f>
        <v>269.92784892794987</v>
      </c>
      <c r="C5" s="39">
        <f>MATCH($A5,open!Q$2:Q$77,0)</f>
        <v>7</v>
      </c>
      <c r="D5" s="39">
        <f>IF(ISERROR($C5),"",INDEX(open!A$2:A$77,$C5))</f>
        <v>3</v>
      </c>
      <c r="E5" s="40">
        <f>IF(ISERROR($C5),"",INDEX(open!R$2:R$77,$C5))</f>
        <v>7.0740740740740743E-2</v>
      </c>
      <c r="F5" s="40" t="str">
        <f>IF(ISERROR($C5),"",INDEX(open!C$2:C$77,$C5))</f>
        <v>זף סגל</v>
      </c>
      <c r="G5" s="40" t="str">
        <f>IF(ISERROR($C5),"",INDEX(open!F$2:F$77,$C5))</f>
        <v>עודד ורבין</v>
      </c>
      <c r="H5" s="40" t="str">
        <f>IF(ISERROR($C5),"",INDEX(open!I$2:I$77,$C5))</f>
        <v>אלון זורע</v>
      </c>
      <c r="I5" s="38">
        <f>IF(ISERROR(C5),0,I$1/E5*100)</f>
        <v>93.111910994764386</v>
      </c>
      <c r="J5" s="39">
        <f>MATCH($A5,senior!Q$2:Q$77,0)</f>
        <v>13</v>
      </c>
      <c r="K5" s="39">
        <f>IF(ISERROR($J5),"",INDEX(senior!A$2:A$77,$J5))</f>
        <v>5</v>
      </c>
      <c r="L5" s="40">
        <f>IF(ISERROR($J5),"",INDEX(senior!R$2:R$77,$J5))</f>
        <v>9.4108796296296301E-2</v>
      </c>
      <c r="M5" s="40" t="str">
        <f>IF(ISERROR($J5),"",INDEX(senior!C$2:C$77,$J5))</f>
        <v>דורון קינר</v>
      </c>
      <c r="N5" s="40" t="str">
        <f>IF(ISERROR($J5),"",INDEX(senior!F$2:F$77,$J5))</f>
        <v>גיל גרינברג</v>
      </c>
      <c r="O5" s="40" t="str">
        <f>IF(ISERROR($J5),"",INDEX(senior!I$2:I$77,$J5))</f>
        <v>גיא גלילי</v>
      </c>
      <c r="P5" s="38">
        <f>IF(ISERROR(J5),0,P$1/L5*100)</f>
        <v>85.586028778747988</v>
      </c>
      <c r="Q5" s="39">
        <f>MATCH($A5,youth!Q$2:Q$77,0)</f>
        <v>4</v>
      </c>
      <c r="R5" s="39">
        <f>IF(ISERROR($Q5),"",INDEX(youth!A$2:A$77,$Q5))</f>
        <v>2</v>
      </c>
      <c r="S5" s="40">
        <f>IF(ISERROR($Q5),"",INDEX(youth!R$2:R$77,$Q5))</f>
        <v>6.0358796296296292E-2</v>
      </c>
      <c r="T5" s="40" t="str">
        <f>IF(ISERROR($Q5),"",INDEX(youth!C$2:C$77,$Q5))</f>
        <v>עומר ישראלי</v>
      </c>
      <c r="U5" s="40" t="str">
        <f>IF(ISERROR($Q5),"",INDEX(youth!F$2:F$77,$Q5))</f>
        <v>חן הולנדר</v>
      </c>
      <c r="V5" s="40" t="str">
        <f>IF(ISERROR($Q5),"",INDEX(youth!I$2:I$77,$Q5))</f>
        <v>טל זורע</v>
      </c>
      <c r="W5" s="38">
        <f>IF(ISERROR(Q5),0,W$1/S5*100)</f>
        <v>72.617449664429529</v>
      </c>
      <c r="X5" s="39">
        <f>MATCH($A5,women!Q$2:Q$77,0)</f>
        <v>4</v>
      </c>
      <c r="Y5" s="39">
        <f>IF(ISERROR($X5),"",INDEX(women!A$2:A$77,$X5))</f>
        <v>2</v>
      </c>
      <c r="Z5" s="40">
        <f>IF(ISERROR($X5),"",INDEX(women!R$2:R$77,$X5))</f>
        <v>6.6249999999999989E-2</v>
      </c>
      <c r="AA5" s="40" t="str">
        <f>IF(ISERROR($X5),"",INDEX(women!C$2:C$77,$X5))</f>
        <v>אניה גרינברג</v>
      </c>
      <c r="AB5" s="40" t="str">
        <f>IF(ISERROR($X5),"",INDEX(women!F$2:F$77,$X5))</f>
        <v>איריס רביד</v>
      </c>
      <c r="AC5" s="40" t="str">
        <f>IF(ISERROR($X5),"",INDEX(women!I$2:I$77,$X5))</f>
        <v>מיה מצגר</v>
      </c>
      <c r="AD5" s="38">
        <f>IF(ISERROR(X5),0,AD$1/Z5*100)</f>
        <v>91.229909154437479</v>
      </c>
      <c r="AE5" t="str">
        <f>RIGHT(A5,1)</f>
        <v>1</v>
      </c>
    </row>
    <row r="6" spans="1:31">
      <c r="A6" s="37" t="s">
        <v>171</v>
      </c>
      <c r="B6" s="38">
        <f>I6+P6+W6+AD6-MIN(P6,W6,AD6)</f>
        <v>262.98817424490517</v>
      </c>
      <c r="C6" s="39">
        <f>MATCH($A6,open!Q$2:Q$77,0)</f>
        <v>1</v>
      </c>
      <c r="D6" s="39">
        <f>IF(ISERROR($C6),"",INDEX(open!A$2:A$77,$C6))</f>
        <v>1</v>
      </c>
      <c r="E6" s="40">
        <f>IF(ISERROR($C6),"",INDEX(open!R$2:R$77,$C6))</f>
        <v>6.5868055555555555E-2</v>
      </c>
      <c r="F6" s="40" t="str">
        <f>IF(ISERROR($C6),"",INDEX(open!C$2:C$77,$C6))</f>
        <v>יוגב רותם</v>
      </c>
      <c r="G6" s="40" t="str">
        <f>IF(ISERROR($C6),"",INDEX(open!F$2:F$77,$C6))</f>
        <v>סלע זמיר</v>
      </c>
      <c r="H6" s="40" t="str">
        <f>IF(ISERROR($C6),"",INDEX(open!I$2:I$77,$C6))</f>
        <v>ערן סגל</v>
      </c>
      <c r="I6" s="38">
        <f>IF(ISERROR(C6),0,I$1/E6*100)</f>
        <v>100</v>
      </c>
      <c r="J6" s="39">
        <f>MATCH($A6,senior!Q$2:Q$77,0)</f>
        <v>7</v>
      </c>
      <c r="K6" s="39">
        <f>IF(ISERROR($J6),"",INDEX(senior!A$2:A$77,$J6))</f>
        <v>3</v>
      </c>
      <c r="L6" s="40">
        <f>IF(ISERROR($J6),"",INDEX(senior!R$2:R$77,$J6))</f>
        <v>8.6354166666666662E-2</v>
      </c>
      <c r="M6" s="40" t="str">
        <f>IF(ISERROR($J6),"",INDEX(senior!C$2:C$77,$J6))</f>
        <v>ציפורי דרור</v>
      </c>
      <c r="N6" s="40" t="str">
        <f>IF(ISERROR($J6),"",INDEX(senior!F$2:F$77,$J6))</f>
        <v>דן וולשטיין</v>
      </c>
      <c r="O6" s="40" t="str">
        <f>IF(ISERROR($J6),"",INDEX(senior!I$2:I$77,$J6))</f>
        <v>דוידי סגל</v>
      </c>
      <c r="P6" s="38">
        <f>IF(ISERROR(J6),0,P$1/L6*100)</f>
        <v>93.271679399544311</v>
      </c>
      <c r="Q6" s="39">
        <f>MATCH($A6,youth!Q$2:Q$77,0)</f>
        <v>13</v>
      </c>
      <c r="R6" s="39">
        <f>IF(ISERROR($Q6),"",INDEX(youth!A$2:A$77,$Q6))</f>
        <v>5</v>
      </c>
      <c r="S6" s="40">
        <f>IF(ISERROR($Q6),"",INDEX(youth!R$2:R$77,$Q6))</f>
        <v>6.2870370370370368E-2</v>
      </c>
      <c r="T6" s="40" t="str">
        <f>IF(ISERROR($Q6),"",INDEX(youth!C$2:C$77,$Q6))</f>
        <v>אמיר מצפון</v>
      </c>
      <c r="U6" s="40" t="str">
        <f>IF(ISERROR($Q6),"",INDEX(youth!F$2:F$77,$Q6))</f>
        <v>מעיין יוגב</v>
      </c>
      <c r="V6" s="40" t="str">
        <f>IF(ISERROR($Q6),"",INDEX(youth!I$2:I$77,$Q6))</f>
        <v>פלג מצפון</v>
      </c>
      <c r="W6" s="38">
        <f>IF(ISERROR(Q6),0,W$1/S6*100)</f>
        <v>69.716494845360828</v>
      </c>
      <c r="X6" s="39">
        <f>MATCH($A6,women!Q$2:Q$77,0)</f>
        <v>22</v>
      </c>
      <c r="Y6" s="39">
        <f>IF(ISERROR($X6),"",INDEX(women!A$2:A$77,$X6))</f>
        <v>8</v>
      </c>
      <c r="Z6" s="40">
        <f>IF(ISERROR($X6),"",INDEX(women!R$2:R$77,$X6))</f>
        <v>8.7222222222222215E-2</v>
      </c>
      <c r="AA6" s="40" t="str">
        <f>IF(ISERROR($X6),"",INDEX(women!C$2:C$77,$X6))</f>
        <v>נועה נוימן</v>
      </c>
      <c r="AB6" s="40" t="str">
        <f>IF(ISERROR($X6),"",INDEX(women!F$2:F$77,$X6))</f>
        <v>ענת נוימן</v>
      </c>
      <c r="AC6" s="40" t="str">
        <f>IF(ISERROR($X6),"",INDEX(women!I$2:I$77,$X6))</f>
        <v>דפנה נוחמן</v>
      </c>
      <c r="AD6" s="38">
        <f>IF(ISERROR(X6),0,AD$1/Z6*100)</f>
        <v>69.294055201698527</v>
      </c>
      <c r="AE6" t="str">
        <f>RIGHT(A6,1)</f>
        <v>1</v>
      </c>
    </row>
    <row r="7" spans="1:31">
      <c r="A7" s="37" t="s">
        <v>176</v>
      </c>
      <c r="B7" s="38">
        <f>I7+P7+W7+AD7-MIN(P7,W7,AD7)</f>
        <v>242.28901791999505</v>
      </c>
      <c r="C7" s="39">
        <f>MATCH($A7,open!Q$2:Q$77,0)</f>
        <v>4</v>
      </c>
      <c r="D7" s="39">
        <f>IF(ISERROR($C7),"",INDEX(open!A$2:A$77,$C7))</f>
        <v>2</v>
      </c>
      <c r="E7" s="40">
        <f>IF(ISERROR($C7),"",INDEX(open!R$2:R$77,$C7))</f>
        <v>6.9733796296296294E-2</v>
      </c>
      <c r="F7" s="40" t="str">
        <f>IF(ISERROR($C7),"",INDEX(open!C$2:C$77,$C7))</f>
        <v>דניאל גריף</v>
      </c>
      <c r="G7" s="40" t="str">
        <f>IF(ISERROR($C7),"",INDEX(open!F$2:F$77,$C7))</f>
        <v>אלון כהנא</v>
      </c>
      <c r="H7" s="40" t="str">
        <f>IF(ISERROR($C7),"",INDEX(open!I$2:I$77,$C7))</f>
        <v>ארם יעקובי</v>
      </c>
      <c r="I7" s="38">
        <f>IF(ISERROR(C7),0,I$1/E7*100)</f>
        <v>94.456431535269715</v>
      </c>
      <c r="J7" s="39">
        <f>MATCH($A7,senior!Q$2:Q$77,0)</f>
        <v>22</v>
      </c>
      <c r="K7" s="39">
        <f>IF(ISERROR($J7),"",INDEX(senior!A$2:A$77,$J7))</f>
        <v>8</v>
      </c>
      <c r="L7" s="40">
        <f>IF(ISERROR($J7),"",INDEX(senior!R$2:R$77,$J7))</f>
        <v>0.10312500000000001</v>
      </c>
      <c r="M7" s="40" t="str">
        <f>IF(ISERROR($J7),"",INDEX(senior!C$2:C$77,$J7))</f>
        <v>נחמן אש</v>
      </c>
      <c r="N7" s="40" t="str">
        <f>IF(ISERROR($J7),"",INDEX(senior!F$2:F$77,$J7))</f>
        <v>אלישע יעבוקי</v>
      </c>
      <c r="O7" s="40" t="str">
        <f>IF(ISERROR($J7),"",INDEX(senior!I$2:I$77,$J7))</f>
        <v>איתן כנהא</v>
      </c>
      <c r="P7" s="38">
        <f>IF(ISERROR(J7),0,P$1/L7*100)</f>
        <v>78.103254769921421</v>
      </c>
      <c r="Q7" s="39">
        <f>MATCH($A7,youth!Q$2:Q$77,0)</f>
        <v>10</v>
      </c>
      <c r="R7" s="39">
        <f>IF(ISERROR($Q7),"",INDEX(youth!A$2:A$77,$Q7))</f>
        <v>4</v>
      </c>
      <c r="S7" s="40">
        <f>IF(ISERROR($Q7),"",INDEX(youth!R$2:R$77,$Q7))</f>
        <v>6.2858796296296301E-2</v>
      </c>
      <c r="T7" s="40" t="str">
        <f>IF(ISERROR($Q7),"",INDEX(youth!C$2:C$77,$Q7))</f>
        <v>בר קלקשטיין</v>
      </c>
      <c r="U7" s="40" t="str">
        <f>IF(ISERROR($Q7),"",INDEX(youth!F$2:F$77,$Q7))</f>
        <v>נדב קלקשטיין</v>
      </c>
      <c r="V7" s="40" t="str">
        <f>IF(ISERROR($Q7),"",INDEX(youth!I$2:I$77,$Q7))</f>
        <v>נדב נוסבוים</v>
      </c>
      <c r="W7" s="38">
        <f>IF(ISERROR(Q7),0,W$1/S7*100)</f>
        <v>69.729331614803897</v>
      </c>
      <c r="X7" s="39">
        <f>MATCH($A7,women!Q$2:Q$77,0)</f>
        <v>25</v>
      </c>
      <c r="Y7" s="39">
        <f>IF(ISERROR($X7),"",INDEX(women!A$2:A$77,$X7))</f>
        <v>9</v>
      </c>
      <c r="Z7" s="40">
        <f>IF(ISERROR($X7),"",INDEX(women!R$2:R$77,$X7))</f>
        <v>8.773148148148148E-2</v>
      </c>
      <c r="AA7" s="40" t="str">
        <f>IF(ISERROR($X7),"",INDEX(women!C$2:C$77,$X7))</f>
        <v>שרון נוסבוים</v>
      </c>
      <c r="AB7" s="40" t="str">
        <f>IF(ISERROR($X7),"",INDEX(women!F$2:F$77,$X7))</f>
        <v>נטע דפני</v>
      </c>
      <c r="AC7" s="40" t="str">
        <f>IF(ISERROR($X7),"",INDEX(women!I$2:I$77,$X7))</f>
        <v>יונה הימן</v>
      </c>
      <c r="AD7" s="38">
        <f>IF(ISERROR(X7),0,AD$1/Z7*100)</f>
        <v>68.891820580474942</v>
      </c>
      <c r="AE7" t="str">
        <f>RIGHT(A7,1)</f>
        <v>1</v>
      </c>
    </row>
    <row r="8" spans="1:31">
      <c r="A8" s="37" t="s">
        <v>172</v>
      </c>
      <c r="B8" s="38">
        <f>I8+P8+W8+AD8-MIN(P8,W8,AD8)</f>
        <v>232.8293680184542</v>
      </c>
      <c r="C8" s="39">
        <f>MATCH($A8,open!Q$2:Q$77,0)</f>
        <v>76</v>
      </c>
      <c r="D8" s="39">
        <f>IF(ISERROR($C8),"",INDEX(open!A$2:A$77,$C8))</f>
        <v>26</v>
      </c>
      <c r="E8" s="40">
        <f>IF(ISERROR($C8),"",INDEX(open!R$2:R$77,$C8))</f>
        <v>0.14337962962962963</v>
      </c>
      <c r="F8" s="40" t="str">
        <f>IF(ISERROR($C8),"",INDEX(open!C$2:C$77,$C8))</f>
        <v>מיכאל בולוטני</v>
      </c>
      <c r="G8" s="40" t="str">
        <f>IF(ISERROR($C8),"",INDEX(open!F$2:F$77,$C8))</f>
        <v>שי זלצר</v>
      </c>
      <c r="H8" s="40" t="str">
        <f>IF(ISERROR($C8),"",INDEX(open!I$2:I$77,$C8))</f>
        <v>פבל לויצקי</v>
      </c>
      <c r="I8" s="38">
        <f>IF(ISERROR(C8),0,I$1/E8*100)</f>
        <v>45.93961898611559</v>
      </c>
      <c r="J8" s="39">
        <f>MATCH($A8,senior!Q$2:Q$77,0)</f>
        <v>10</v>
      </c>
      <c r="K8" s="39">
        <f>IF(ISERROR($J8),"",INDEX(senior!A$2:A$77,$J8))</f>
        <v>4</v>
      </c>
      <c r="L8" s="40">
        <f>IF(ISERROR($J8),"",INDEX(senior!R$2:R$77,$J8))</f>
        <v>9.2696759259259257E-2</v>
      </c>
      <c r="M8" s="40" t="str">
        <f>IF(ISERROR($J8),"",INDEX(senior!C$2:C$77,$J8))</f>
        <v>עוזי אבנר</v>
      </c>
      <c r="N8" s="40" t="str">
        <f>IF(ISERROR($J8),"",INDEX(senior!F$2:F$77,$J8))</f>
        <v>ג'ים פרישפלס</v>
      </c>
      <c r="O8" s="40" t="str">
        <f>IF(ISERROR($J8),"",INDEX(senior!I$2:I$77,$J8))</f>
        <v>פבל יופה</v>
      </c>
      <c r="P8" s="38">
        <f>IF(ISERROR(J8),0,P$1/L8*100)</f>
        <v>86.889749032338628</v>
      </c>
      <c r="Q8" s="39">
        <f>MATCH($A8,youth!Q$2:Q$77,0)</f>
        <v>31</v>
      </c>
      <c r="R8" s="39">
        <f>IF(ISERROR($Q8),"",INDEX(youth!A$2:A$77,$Q8))</f>
        <v>11</v>
      </c>
      <c r="S8" s="40">
        <f>IF(ISERROR($Q8),"",INDEX(youth!R$2:R$77,$Q8))</f>
        <v>8.6944444444444449E-2</v>
      </c>
      <c r="T8" s="40" t="str">
        <f>IF(ISERROR($Q8),"",INDEX(youth!C$2:C$77,$Q8))</f>
        <v>ברק מינדל הוכמן</v>
      </c>
      <c r="U8" s="40" t="str">
        <f>IF(ISERROR($Q8),"",INDEX(youth!F$2:F$77,$Q8))</f>
        <v>איליה לישנקו</v>
      </c>
      <c r="V8" s="40" t="str">
        <f>IF(ISERROR($Q8),"",INDEX(youth!I$2:I$77,$Q8))</f>
        <v>בן ליבוביץ</v>
      </c>
      <c r="W8" s="38">
        <f>IF(ISERROR(Q8),0,W$1/S8*100)</f>
        <v>50.412673056443012</v>
      </c>
      <c r="X8" s="39">
        <f>MATCH($A8,women!Q$2:Q$77,0)</f>
        <v>1</v>
      </c>
      <c r="Y8" s="39">
        <f>IF(ISERROR($X8),"",INDEX(women!A$2:A$77,$X8))</f>
        <v>1</v>
      </c>
      <c r="Z8" s="40">
        <f>IF(ISERROR($X8),"",INDEX(women!R$2:R$77,$X8))</f>
        <v>6.0439814814814814E-2</v>
      </c>
      <c r="AA8" s="40" t="str">
        <f>IF(ISERROR($X8),"",INDEX(women!C$2:C$77,$X8))</f>
        <v>קטרינה יופה</v>
      </c>
      <c r="AB8" s="40" t="str">
        <f>IF(ISERROR($X8),"",INDEX(women!F$2:F$77,$X8))</f>
        <v>מיכל שקד</v>
      </c>
      <c r="AC8" s="40" t="str">
        <f>IF(ISERROR($X8),"",INDEX(women!I$2:I$77,$X8))</f>
        <v>בר זהרין</v>
      </c>
      <c r="AD8" s="38">
        <f>IF(ISERROR(X8),0,AD$1/Z8*100)</f>
        <v>100</v>
      </c>
      <c r="AE8" t="str">
        <f>RIGHT(A8,1)</f>
        <v>1</v>
      </c>
    </row>
    <row r="9" spans="1:31">
      <c r="A9" s="37" t="s">
        <v>184</v>
      </c>
      <c r="B9" s="38">
        <f>I9+P9+W9+AD9-MIN(P9,W9,AD9)</f>
        <v>220.60504425710639</v>
      </c>
      <c r="C9" s="39">
        <f>MATCH($A9,open!Q$2:Q$77,0)</f>
        <v>19</v>
      </c>
      <c r="D9" s="39">
        <f>IF(ISERROR($C9),"",INDEX(open!A$2:A$77,$C9))</f>
        <v>7</v>
      </c>
      <c r="E9" s="40">
        <f>IF(ISERROR($C9),"",INDEX(open!R$2:R$77,$C9))</f>
        <v>8.6122685185185177E-2</v>
      </c>
      <c r="F9" s="40" t="str">
        <f>IF(ISERROR($C9),"",INDEX(open!C$2:C$77,$C9))</f>
        <v xml:space="preserve"> </v>
      </c>
      <c r="G9" s="40" t="str">
        <f>IF(ISERROR($C9),"",INDEX(open!F$2:F$77,$C9))</f>
        <v xml:space="preserve"> </v>
      </c>
      <c r="H9" s="40" t="str">
        <f>IF(ISERROR($C9),"",INDEX(open!I$2:I$77,$C9))</f>
        <v xml:space="preserve"> </v>
      </c>
      <c r="I9" s="38">
        <f>IF(ISERROR(C9),0,I$1/E9*100)</f>
        <v>76.481655691439329</v>
      </c>
      <c r="J9" s="39">
        <f>MATCH($A9,senior!Q$2:Q$77,0)</f>
        <v>46</v>
      </c>
      <c r="K9" s="39">
        <f>IF(ISERROR($J9),"",INDEX(senior!A$2:A$77,$J9))</f>
        <v>16</v>
      </c>
      <c r="L9" s="40">
        <f>IF(ISERROR($J9),"",INDEX(senior!R$2:R$77,$J9))</f>
        <v>0.14199074074074072</v>
      </c>
      <c r="M9" s="40" t="str">
        <f>IF(ISERROR($J9),"",INDEX(senior!C$2:C$77,$J9))</f>
        <v xml:space="preserve"> </v>
      </c>
      <c r="N9" s="40" t="str">
        <f>IF(ISERROR($J9),"",INDEX(senior!F$2:F$77,$J9))</f>
        <v xml:space="preserve"> </v>
      </c>
      <c r="O9" s="40" t="str">
        <f>IF(ISERROR($J9),"",INDEX(senior!I$2:I$77,$J9))</f>
        <v xml:space="preserve"> </v>
      </c>
      <c r="P9" s="38">
        <f>IF(ISERROR(J9),0,P$1/L9*100)</f>
        <v>56.724812520378222</v>
      </c>
      <c r="Q9" s="39">
        <f>MATCH($A9,youth!Q$2:Q$77,0)</f>
        <v>19</v>
      </c>
      <c r="R9" s="39">
        <f>IF(ISERROR($Q9),"",INDEX(youth!A$2:A$77,$Q9))</f>
        <v>7</v>
      </c>
      <c r="S9" s="40">
        <f>IF(ISERROR($Q9),"",INDEX(youth!R$2:R$77,$Q9))</f>
        <v>6.621527777777779E-2</v>
      </c>
      <c r="T9" s="40" t="str">
        <f>IF(ISERROR($Q9),"",INDEX(youth!C$2:C$77,$Q9))</f>
        <v xml:space="preserve"> </v>
      </c>
      <c r="U9" s="40" t="str">
        <f>IF(ISERROR($Q9),"",INDEX(youth!F$2:F$77,$Q9))</f>
        <v xml:space="preserve"> </v>
      </c>
      <c r="V9" s="40" t="str">
        <f>IF(ISERROR($Q9),"",INDEX(youth!I$2:I$77,$Q9))</f>
        <v xml:space="preserve"> </v>
      </c>
      <c r="W9" s="38">
        <f>IF(ISERROR(Q9),0,W$1/S9*100)</f>
        <v>66.194721202586933</v>
      </c>
      <c r="X9" s="39">
        <f>MATCH($A9,women!Q$2:Q$77,0)</f>
        <v>7</v>
      </c>
      <c r="Y9" s="39">
        <f>IF(ISERROR($X9),"",INDEX(women!A$2:A$77,$X9))</f>
        <v>3</v>
      </c>
      <c r="Z9" s="40">
        <f>IF(ISERROR($X9),"",INDEX(women!R$2:R$77,$X9))</f>
        <v>7.7557870370370374E-2</v>
      </c>
      <c r="AA9" s="40" t="str">
        <f>IF(ISERROR($X9),"",INDEX(women!C$2:C$77,$X9))</f>
        <v xml:space="preserve"> </v>
      </c>
      <c r="AB9" s="40" t="str">
        <f>IF(ISERROR($X9),"",INDEX(women!F$2:F$77,$X9))</f>
        <v xml:space="preserve"> </v>
      </c>
      <c r="AC9" s="40" t="str">
        <f>IF(ISERROR($X9),"",INDEX(women!I$2:I$77,$X9))</f>
        <v xml:space="preserve"> </v>
      </c>
      <c r="AD9" s="38">
        <f>IF(ISERROR(X9),0,AD$1/Z9*100)</f>
        <v>77.928667363080123</v>
      </c>
      <c r="AE9" t="str">
        <f>RIGHT(A9,1)</f>
        <v>1</v>
      </c>
    </row>
    <row r="10" spans="1:31">
      <c r="A10" s="37" t="s">
        <v>517</v>
      </c>
      <c r="B10" s="38">
        <f>I10+P10+W10+AD10-MIN(P10,W10,AD10)</f>
        <v>153.20406247300531</v>
      </c>
      <c r="C10" s="39">
        <f>MATCH($A10,open!Q$2:Q$77,0)</f>
        <v>16</v>
      </c>
      <c r="D10" s="39">
        <f>IF(ISERROR($C10),"",INDEX(open!A$2:A$77,$C10))</f>
        <v>6</v>
      </c>
      <c r="E10" s="40">
        <f>IF(ISERROR($C10),"",INDEX(open!R$2:R$77,$C10))</f>
        <v>8.0960648148148143E-2</v>
      </c>
      <c r="F10" s="40" t="str">
        <f>IF(ISERROR($C10),"",INDEX(open!C$2:C$77,$C10))</f>
        <v>דרור אוזן</v>
      </c>
      <c r="G10" s="40" t="str">
        <f>IF(ISERROR($C10),"",INDEX(open!F$2:F$77,$C10))</f>
        <v>אמיר צור</v>
      </c>
      <c r="H10" s="40" t="str">
        <f>IF(ISERROR($C10),"",INDEX(open!I$2:I$77,$C10))</f>
        <v>יבגני סיווטוב</v>
      </c>
      <c r="I10" s="38">
        <f>IF(ISERROR(C10),0,I$1/E10*100)</f>
        <v>81.358112937812734</v>
      </c>
      <c r="J10" s="39" t="e">
        <f>MATCH($A10,senior!Q$2:Q$77,0)</f>
        <v>#N/A</v>
      </c>
      <c r="K10" s="39" t="str">
        <f>IF(ISERROR($J10),"",INDEX(senior!A$2:A$77,$J10))</f>
        <v/>
      </c>
      <c r="L10" s="40" t="str">
        <f>IF(ISERROR($J10),"",INDEX(senior!R$2:R$77,$J10))</f>
        <v/>
      </c>
      <c r="M10" s="40" t="str">
        <f>IF(ISERROR($J10),"",INDEX(senior!C$2:C$77,$J10))</f>
        <v/>
      </c>
      <c r="N10" s="40" t="str">
        <f>IF(ISERROR($J10),"",INDEX(senior!F$2:F$77,$J10))</f>
        <v/>
      </c>
      <c r="O10" s="40" t="str">
        <f>IF(ISERROR($J10),"",INDEX(senior!I$2:I$77,$J10))</f>
        <v/>
      </c>
      <c r="P10" s="38">
        <f>IF(ISERROR(J10),0,P$1/L10*100)</f>
        <v>0</v>
      </c>
      <c r="Q10" s="39">
        <f>MATCH($A10,youth!Q$2:Q$77,0)</f>
        <v>7</v>
      </c>
      <c r="R10" s="39">
        <f>IF(ISERROR($Q10),"",INDEX(youth!A$2:A$77,$Q10))</f>
        <v>3</v>
      </c>
      <c r="S10" s="40">
        <f>IF(ISERROR($Q10),"",INDEX(youth!R$2:R$77,$Q10))</f>
        <v>6.100694444444444E-2</v>
      </c>
      <c r="T10" s="40" t="str">
        <f>IF(ISERROR($Q10),"",INDEX(youth!C$2:C$77,$Q10))</f>
        <v>גלעד ירדן</v>
      </c>
      <c r="U10" s="40" t="str">
        <f>IF(ISERROR($Q10),"",INDEX(youth!F$2:F$77,$Q10))</f>
        <v>מתן יוגב</v>
      </c>
      <c r="V10" s="40" t="str">
        <f>IF(ISERROR($Q10),"",INDEX(youth!I$2:I$77,$Q10))</f>
        <v>נעם סלומון</v>
      </c>
      <c r="W10" s="38">
        <f>IF(ISERROR(Q10),0,W$1/S10*100)</f>
        <v>71.84594953519256</v>
      </c>
      <c r="X10" s="39" t="e">
        <f>MATCH($A10,women!Q$2:Q$77,0)</f>
        <v>#N/A</v>
      </c>
      <c r="Y10" s="39" t="str">
        <f>IF(ISERROR($X10),"",INDEX(women!A$2:A$77,$X10))</f>
        <v/>
      </c>
      <c r="Z10" s="40" t="str">
        <f>IF(ISERROR($X10),"",INDEX(women!R$2:R$77,$X10))</f>
        <v/>
      </c>
      <c r="AA10" s="40" t="str">
        <f>IF(ISERROR($X10),"",INDEX(women!C$2:C$77,$X10))</f>
        <v/>
      </c>
      <c r="AB10" s="40" t="str">
        <f>IF(ISERROR($X10),"",INDEX(women!F$2:F$77,$X10))</f>
        <v/>
      </c>
      <c r="AC10" s="40" t="str">
        <f>IF(ISERROR($X10),"",INDEX(women!I$2:I$77,$X10))</f>
        <v/>
      </c>
      <c r="AD10" s="38">
        <f>IF(ISERROR(X10),0,AD$1/Z10*100)</f>
        <v>0</v>
      </c>
      <c r="AE10" t="str">
        <f>RIGHT(A10,1)</f>
        <v>1</v>
      </c>
    </row>
    <row r="11" spans="1:31">
      <c r="A11" s="37" t="s">
        <v>521</v>
      </c>
      <c r="B11" s="38">
        <f>I11+P11+W11+AD11-MIN(P11,W11,AD11)</f>
        <v>146.35835975004034</v>
      </c>
      <c r="C11" s="39">
        <f>MATCH($A11,open!Q$2:Q$77,0)</f>
        <v>34</v>
      </c>
      <c r="D11" s="39">
        <f>IF(ISERROR($C11),"",INDEX(open!A$2:A$77,$C11))</f>
        <v>12</v>
      </c>
      <c r="E11" s="40">
        <f>IF(ISERROR($C11),"",INDEX(open!R$2:R$77,$C11))</f>
        <v>9.5011574074074068E-2</v>
      </c>
      <c r="F11" s="40" t="str">
        <f>IF(ISERROR($C11),"",INDEX(open!C$2:C$77,$C11))</f>
        <v>אורי ברקן</v>
      </c>
      <c r="G11" s="40" t="str">
        <f>IF(ISERROR($C11),"",INDEX(open!F$2:F$77,$C11))</f>
        <v>טל גלילי</v>
      </c>
      <c r="H11" s="40" t="str">
        <f>IF(ISERROR($C11),"",INDEX(open!I$2:I$77,$C11))</f>
        <v>אור יאיר</v>
      </c>
      <c r="I11" s="38">
        <f>IF(ISERROR(C11),0,I$1/E11*100)</f>
        <v>69.326349129004754</v>
      </c>
      <c r="J11" s="39" t="e">
        <f>MATCH($A11,senior!Q$2:Q$77,0)</f>
        <v>#N/A</v>
      </c>
      <c r="K11" s="39" t="str">
        <f>IF(ISERROR($J11),"",INDEX(senior!A$2:A$77,$J11))</f>
        <v/>
      </c>
      <c r="L11" s="40" t="str">
        <f>IF(ISERROR($J11),"",INDEX(senior!R$2:R$77,$J11))</f>
        <v/>
      </c>
      <c r="M11" s="40" t="str">
        <f>IF(ISERROR($J11),"",INDEX(senior!C$2:C$77,$J11))</f>
        <v/>
      </c>
      <c r="N11" s="40" t="str">
        <f>IF(ISERROR($J11),"",INDEX(senior!F$2:F$77,$J11))</f>
        <v/>
      </c>
      <c r="O11" s="40" t="str">
        <f>IF(ISERROR($J11),"",INDEX(senior!I$2:I$77,$J11))</f>
        <v/>
      </c>
      <c r="P11" s="38">
        <f>IF(ISERROR(J11),0,P$1/L11*100)</f>
        <v>0</v>
      </c>
      <c r="Q11" s="39" t="e">
        <f>MATCH($A11,youth!Q$2:Q$77,0)</f>
        <v>#N/A</v>
      </c>
      <c r="R11" s="39" t="str">
        <f>IF(ISERROR($Q11),"",INDEX(youth!A$2:A$77,$Q11))</f>
        <v/>
      </c>
      <c r="S11" s="40" t="str">
        <f>IF(ISERROR($Q11),"",INDEX(youth!R$2:R$77,$Q11))</f>
        <v/>
      </c>
      <c r="T11" s="40" t="str">
        <f>IF(ISERROR($Q11),"",INDEX(youth!C$2:C$77,$Q11))</f>
        <v/>
      </c>
      <c r="U11" s="40" t="str">
        <f>IF(ISERROR($Q11),"",INDEX(youth!F$2:F$77,$Q11))</f>
        <v/>
      </c>
      <c r="V11" s="40" t="str">
        <f>IF(ISERROR($Q11),"",INDEX(youth!I$2:I$77,$Q11))</f>
        <v/>
      </c>
      <c r="W11" s="38">
        <f>IF(ISERROR(Q11),0,W$1/S11*100)</f>
        <v>0</v>
      </c>
      <c r="X11" s="39">
        <f>MATCH($A11,women!Q$2:Q$77,0)</f>
        <v>13</v>
      </c>
      <c r="Y11" s="39">
        <f>IF(ISERROR($X11),"",INDEX(women!A$2:A$77,$X11))</f>
        <v>5</v>
      </c>
      <c r="Z11" s="40">
        <f>IF(ISERROR($X11),"",INDEX(women!R$2:R$77,$X11))</f>
        <v>7.846064814814814E-2</v>
      </c>
      <c r="AA11" s="40" t="str">
        <f>IF(ISERROR($X11),"",INDEX(women!C$2:C$77,$X11))</f>
        <v>טל פריד</v>
      </c>
      <c r="AB11" s="40" t="str">
        <f>IF(ISERROR($X11),"",INDEX(women!F$2:F$77,$X11))</f>
        <v>נרי פיין</v>
      </c>
      <c r="AC11" s="40" t="str">
        <f>IF(ISERROR($X11),"",INDEX(women!I$2:I$77,$X11))</f>
        <v>מרינה מאירקוביץ</v>
      </c>
      <c r="AD11" s="38">
        <f>IF(ISERROR(X11),0,AD$1/Z11*100)</f>
        <v>77.032010621035568</v>
      </c>
      <c r="AE11" t="str">
        <f>RIGHT(A11,1)</f>
        <v>1</v>
      </c>
    </row>
    <row r="12" spans="1:31">
      <c r="A12" s="37" t="s">
        <v>177</v>
      </c>
      <c r="B12" s="38">
        <f>I12+P12+W12+AD12-MIN(P12,W12,AD12)</f>
        <v>69.555222388805589</v>
      </c>
      <c r="C12" s="39" t="e">
        <f>MATCH($A12,open!Q$2:Q$77,0)</f>
        <v>#N/A</v>
      </c>
      <c r="D12" s="39" t="str">
        <f>IF(ISERROR($C12),"",INDEX(open!A$2:A$77,$C12))</f>
        <v/>
      </c>
      <c r="E12" s="40" t="str">
        <f>IF(ISERROR($C12),"",INDEX(open!R$2:R$77,$C12))</f>
        <v/>
      </c>
      <c r="F12" s="40" t="str">
        <f>IF(ISERROR($C12),"",INDEX(open!C$2:C$77,$C12))</f>
        <v/>
      </c>
      <c r="G12" s="40" t="str">
        <f>IF(ISERROR($C12),"",INDEX(open!F$2:F$77,$C12))</f>
        <v/>
      </c>
      <c r="H12" s="40" t="str">
        <f>IF(ISERROR($C12),"",INDEX(open!I$2:I$77,$C12))</f>
        <v/>
      </c>
      <c r="I12" s="38">
        <f>IF(ISERROR(C12),0,I$1/E12*100)</f>
        <v>0</v>
      </c>
      <c r="J12" s="39">
        <f>MATCH($A12,senior!Q$2:Q$77,0)</f>
        <v>25</v>
      </c>
      <c r="K12" s="39">
        <f>IF(ISERROR($J12),"",INDEX(senior!A$2:A$77,$J12))</f>
        <v>9</v>
      </c>
      <c r="L12" s="40">
        <f>IF(ISERROR($J12),"",INDEX(senior!R$2:R$77,$J12))</f>
        <v>0.11579861111111112</v>
      </c>
      <c r="M12" s="40" t="str">
        <f>IF(ISERROR($J12),"",INDEX(senior!C$2:C$77,$J12))</f>
        <v>שלמה רז</v>
      </c>
      <c r="N12" s="40" t="str">
        <f>IF(ISERROR($J12),"",INDEX(senior!F$2:F$77,$J12))</f>
        <v>ישראל קורנברג</v>
      </c>
      <c r="O12" s="40" t="str">
        <f>IF(ISERROR($J12),"",INDEX(senior!I$2:I$77,$J12))</f>
        <v>חן נירן</v>
      </c>
      <c r="P12" s="38">
        <f>IF(ISERROR(J12),0,P$1/L12*100)</f>
        <v>69.555222388805589</v>
      </c>
      <c r="Q12" s="39" t="e">
        <f>MATCH($A12,youth!Q$2:Q$77,0)</f>
        <v>#N/A</v>
      </c>
      <c r="R12" s="39" t="str">
        <f>IF(ISERROR($Q12),"",INDEX(youth!A$2:A$77,$Q12))</f>
        <v/>
      </c>
      <c r="S12" s="40" t="str">
        <f>IF(ISERROR($Q12),"",INDEX(youth!R$2:R$77,$Q12))</f>
        <v/>
      </c>
      <c r="T12" s="40" t="str">
        <f>IF(ISERROR($Q12),"",INDEX(youth!C$2:C$77,$Q12))</f>
        <v/>
      </c>
      <c r="U12" s="40" t="str">
        <f>IF(ISERROR($Q12),"",INDEX(youth!F$2:F$77,$Q12))</f>
        <v/>
      </c>
      <c r="V12" s="40" t="str">
        <f>IF(ISERROR($Q12),"",INDEX(youth!I$2:I$77,$Q12))</f>
        <v/>
      </c>
      <c r="W12" s="38">
        <f>IF(ISERROR(Q12),0,W$1/S12*100)</f>
        <v>0</v>
      </c>
      <c r="X12" s="39" t="e">
        <f>MATCH($A12,women!Q$2:Q$77,0)</f>
        <v>#N/A</v>
      </c>
      <c r="Y12" s="39" t="str">
        <f>IF(ISERROR($X12),"",INDEX(women!A$2:A$77,$X12))</f>
        <v/>
      </c>
      <c r="Z12" s="40" t="str">
        <f>IF(ISERROR($X12),"",INDEX(women!R$2:R$77,$X12))</f>
        <v/>
      </c>
      <c r="AA12" s="40" t="str">
        <f>IF(ISERROR($X12),"",INDEX(women!C$2:C$77,$X12))</f>
        <v/>
      </c>
      <c r="AB12" s="40" t="str">
        <f>IF(ISERROR($X12),"",INDEX(women!F$2:F$77,$X12))</f>
        <v/>
      </c>
      <c r="AC12" s="40" t="str">
        <f>IF(ISERROR($X12),"",INDEX(women!I$2:I$77,$X12))</f>
        <v/>
      </c>
      <c r="AD12" s="38">
        <f>IF(ISERROR(X12),0,AD$1/Z12*100)</f>
        <v>0</v>
      </c>
      <c r="AE12" t="str">
        <f>RIGHT(A12,1)</f>
        <v>1</v>
      </c>
    </row>
    <row r="13" spans="1:31">
      <c r="A13" s="37" t="s">
        <v>522</v>
      </c>
      <c r="B13" s="38">
        <f>I13+P13+W13+AD13-MIN(P13,W13,AD13)</f>
        <v>53.157108163646562</v>
      </c>
      <c r="C13" s="39">
        <f>MATCH($A13,open!Q$2:Q$77,0)</f>
        <v>58</v>
      </c>
      <c r="D13" s="39">
        <f>IF(ISERROR($C13),"",INDEX(open!A$2:A$77,$C13))</f>
        <v>20</v>
      </c>
      <c r="E13" s="40">
        <f>IF(ISERROR($C13),"",INDEX(open!R$2:R$77,$C13))</f>
        <v>0.12391203703703703</v>
      </c>
      <c r="F13" s="40" t="str">
        <f>IF(ISERROR($C13),"",INDEX(open!C$2:C$77,$C13))</f>
        <v>יואב מה טוב</v>
      </c>
      <c r="G13" s="40" t="str">
        <f>IF(ISERROR($C13),"",INDEX(open!F$2:F$77,$C13))</f>
        <v>עדו סירוטה</v>
      </c>
      <c r="H13" s="40" t="str">
        <f>IF(ISERROR($C13),"",INDEX(open!I$2:I$77,$C13))</f>
        <v>שאול נצר</v>
      </c>
      <c r="I13" s="38">
        <f>IF(ISERROR(C13),0,I$1/E13*100)</f>
        <v>53.157108163646562</v>
      </c>
      <c r="J13" s="39" t="e">
        <f>MATCH($A13,senior!Q$2:Q$77,0)</f>
        <v>#N/A</v>
      </c>
      <c r="K13" s="39" t="str">
        <f>IF(ISERROR($J13),"",INDEX(senior!A$2:A$77,$J13))</f>
        <v/>
      </c>
      <c r="L13" s="40" t="str">
        <f>IF(ISERROR($J13),"",INDEX(senior!R$2:R$77,$J13))</f>
        <v/>
      </c>
      <c r="M13" s="40" t="str">
        <f>IF(ISERROR($J13),"",INDEX(senior!C$2:C$77,$J13))</f>
        <v/>
      </c>
      <c r="N13" s="40" t="str">
        <f>IF(ISERROR($J13),"",INDEX(senior!F$2:F$77,$J13))</f>
        <v/>
      </c>
      <c r="O13" s="40" t="str">
        <f>IF(ISERROR($J13),"",INDEX(senior!I$2:I$77,$J13))</f>
        <v/>
      </c>
      <c r="P13" s="38">
        <f>IF(ISERROR(J13),0,P$1/L13*100)</f>
        <v>0</v>
      </c>
      <c r="Q13" s="39" t="e">
        <f>MATCH($A13,youth!Q$2:Q$77,0)</f>
        <v>#N/A</v>
      </c>
      <c r="R13" s="39" t="str">
        <f>IF(ISERROR($Q13),"",INDEX(youth!A$2:A$77,$Q13))</f>
        <v/>
      </c>
      <c r="S13" s="40" t="str">
        <f>IF(ISERROR($Q13),"",INDEX(youth!R$2:R$77,$Q13))</f>
        <v/>
      </c>
      <c r="T13" s="40" t="str">
        <f>IF(ISERROR($Q13),"",INDEX(youth!C$2:C$77,$Q13))</f>
        <v/>
      </c>
      <c r="U13" s="40" t="str">
        <f>IF(ISERROR($Q13),"",INDEX(youth!F$2:F$77,$Q13))</f>
        <v/>
      </c>
      <c r="V13" s="40" t="str">
        <f>IF(ISERROR($Q13),"",INDEX(youth!I$2:I$77,$Q13))</f>
        <v/>
      </c>
      <c r="W13" s="38">
        <f>IF(ISERROR(Q13),0,W$1/S13*100)</f>
        <v>0</v>
      </c>
      <c r="X13" s="39" t="e">
        <f>MATCH($A13,women!Q$2:Q$77,0)</f>
        <v>#N/A</v>
      </c>
      <c r="Y13" s="39" t="str">
        <f>IF(ISERROR($X13),"",INDEX(women!A$2:A$77,$X13))</f>
        <v/>
      </c>
      <c r="Z13" s="40" t="str">
        <f>IF(ISERROR($X13),"",INDEX(women!R$2:R$77,$X13))</f>
        <v/>
      </c>
      <c r="AA13" s="40" t="str">
        <f>IF(ISERROR($X13),"",INDEX(women!C$2:C$77,$X13))</f>
        <v/>
      </c>
      <c r="AB13" s="40" t="str">
        <f>IF(ISERROR($X13),"",INDEX(women!F$2:F$77,$X13))</f>
        <v/>
      </c>
      <c r="AC13" s="40" t="str">
        <f>IF(ISERROR($X13),"",INDEX(women!I$2:I$77,$X13))</f>
        <v/>
      </c>
      <c r="AD13" s="38">
        <f>IF(ISERROR(X13),0,AD$1/Z13*100)</f>
        <v>0</v>
      </c>
      <c r="AE13" t="str">
        <f>RIGHT(A13,1)</f>
        <v>1</v>
      </c>
    </row>
    <row r="14" spans="1:31">
      <c r="A14" s="37" t="s">
        <v>523</v>
      </c>
      <c r="B14" s="38">
        <f>I14+P14+W14+AD14-MIN(P14,W14,AD14)</f>
        <v>49.094202898550712</v>
      </c>
      <c r="C14" s="39">
        <f>MATCH($A14,open!Q$2:Q$77,0)</f>
        <v>67</v>
      </c>
      <c r="D14" s="39">
        <f>IF(ISERROR($C14),"",INDEX(open!A$2:A$77,$C14))</f>
        <v>23</v>
      </c>
      <c r="E14" s="40">
        <f>IF(ISERROR($C14),"",INDEX(open!R$2:R$77,$C14))</f>
        <v>0.13416666666666668</v>
      </c>
      <c r="F14" s="40" t="str">
        <f>IF(ISERROR($C14),"",INDEX(open!C$2:C$77,$C14))</f>
        <v>תומר פניני</v>
      </c>
      <c r="G14" s="40" t="str">
        <f>IF(ISERROR($C14),"",INDEX(open!F$2:F$77,$C14))</f>
        <v>יונתן ניסים</v>
      </c>
      <c r="H14" s="40" t="str">
        <f>IF(ISERROR($C14),"",INDEX(open!I$2:I$77,$C14))</f>
        <v>ניצן בן נר</v>
      </c>
      <c r="I14" s="38">
        <f>IF(ISERROR(C14),0,I$1/E14*100)</f>
        <v>49.094202898550712</v>
      </c>
      <c r="J14" s="39" t="e">
        <f>MATCH($A14,senior!Q$2:Q$77,0)</f>
        <v>#N/A</v>
      </c>
      <c r="K14" s="39" t="str">
        <f>IF(ISERROR($J14),"",INDEX(senior!A$2:A$77,$J14))</f>
        <v/>
      </c>
      <c r="L14" s="40" t="str">
        <f>IF(ISERROR($J14),"",INDEX(senior!R$2:R$77,$J14))</f>
        <v/>
      </c>
      <c r="M14" s="40" t="str">
        <f>IF(ISERROR($J14),"",INDEX(senior!C$2:C$77,$J14))</f>
        <v/>
      </c>
      <c r="N14" s="40" t="str">
        <f>IF(ISERROR($J14),"",INDEX(senior!F$2:F$77,$J14))</f>
        <v/>
      </c>
      <c r="O14" s="40" t="str">
        <f>IF(ISERROR($J14),"",INDEX(senior!I$2:I$77,$J14))</f>
        <v/>
      </c>
      <c r="P14" s="38">
        <f>IF(ISERROR(J14),0,P$1/L14*100)</f>
        <v>0</v>
      </c>
      <c r="Q14" s="39" t="e">
        <f>MATCH($A14,youth!Q$2:Q$77,0)</f>
        <v>#N/A</v>
      </c>
      <c r="R14" s="39" t="str">
        <f>IF(ISERROR($Q14),"",INDEX(youth!A$2:A$77,$Q14))</f>
        <v/>
      </c>
      <c r="S14" s="40" t="str">
        <f>IF(ISERROR($Q14),"",INDEX(youth!R$2:R$77,$Q14))</f>
        <v/>
      </c>
      <c r="T14" s="40" t="str">
        <f>IF(ISERROR($Q14),"",INDEX(youth!C$2:C$77,$Q14))</f>
        <v/>
      </c>
      <c r="U14" s="40" t="str">
        <f>IF(ISERROR($Q14),"",INDEX(youth!F$2:F$77,$Q14))</f>
        <v/>
      </c>
      <c r="V14" s="40" t="str">
        <f>IF(ISERROR($Q14),"",INDEX(youth!I$2:I$77,$Q14))</f>
        <v/>
      </c>
      <c r="W14" s="38">
        <f>IF(ISERROR(Q14),0,W$1/S14*100)</f>
        <v>0</v>
      </c>
      <c r="X14" s="39" t="e">
        <f>MATCH($A14,women!Q$2:Q$77,0)</f>
        <v>#N/A</v>
      </c>
      <c r="Y14" s="39" t="str">
        <f>IF(ISERROR($X14),"",INDEX(women!A$2:A$77,$X14))</f>
        <v/>
      </c>
      <c r="Z14" s="40" t="str">
        <f>IF(ISERROR($X14),"",INDEX(women!R$2:R$77,$X14))</f>
        <v/>
      </c>
      <c r="AA14" s="40" t="str">
        <f>IF(ISERROR($X14),"",INDEX(women!C$2:C$77,$X14))</f>
        <v/>
      </c>
      <c r="AB14" s="40" t="str">
        <f>IF(ISERROR($X14),"",INDEX(women!F$2:F$77,$X14))</f>
        <v/>
      </c>
      <c r="AC14" s="40" t="str">
        <f>IF(ISERROR($X14),"",INDEX(women!I$2:I$77,$X14))</f>
        <v/>
      </c>
      <c r="AD14" s="38">
        <f>IF(ISERROR(X14),0,AD$1/Z14*100)</f>
        <v>0</v>
      </c>
      <c r="AE14" t="str">
        <f>RIGHT(A14,1)</f>
        <v>1</v>
      </c>
    </row>
    <row r="15" spans="1:31">
      <c r="A15" s="33" t="s">
        <v>174</v>
      </c>
      <c r="B15" s="34">
        <f>I15+P15+W15+AD15-MIN(P15,W15,AD15)</f>
        <v>218.56891222725093</v>
      </c>
      <c r="C15" s="35">
        <f>MATCH($A15,open!Q$2:Q$77,0)</f>
        <v>22</v>
      </c>
      <c r="D15" s="35">
        <f>IF(ISERROR($C15),"",INDEX(open!A$2:A$77,$C15))</f>
        <v>8</v>
      </c>
      <c r="E15" s="36">
        <f>IF(ISERROR($C15),"",INDEX(open!R$2:R$77,$C15))</f>
        <v>8.7245370370370376E-2</v>
      </c>
      <c r="F15" s="36" t="str">
        <f>IF(ISERROR($C15),"",INDEX(open!C$2:C$77,$C15))</f>
        <v>חן שמואלי</v>
      </c>
      <c r="G15" s="36" t="str">
        <f>IF(ISERROR($C15),"",INDEX(open!F$2:F$77,$C15))</f>
        <v>ניר יסעור</v>
      </c>
      <c r="H15" s="36" t="str">
        <f>IF(ISERROR($C15),"",INDEX(open!I$2:I$77,$C15))</f>
        <v>אורי דבש</v>
      </c>
      <c r="I15" s="34">
        <f>IF(ISERROR(C15),0,I$1/E15*100)</f>
        <v>75.497479437516574</v>
      </c>
      <c r="J15" s="35">
        <f>MATCH($A15,senior!Q$2:Q$77,0)</f>
        <v>16</v>
      </c>
      <c r="K15" s="35">
        <f>IF(ISERROR($J15),"",INDEX(senior!A$2:A$77,$J15))</f>
        <v>6</v>
      </c>
      <c r="L15" s="36">
        <f>IF(ISERROR($J15),"",INDEX(senior!R$2:R$77,$J15))</f>
        <v>0.10038194444444444</v>
      </c>
      <c r="M15" s="36" t="str">
        <f>IF(ISERROR($J15),"",INDEX(senior!C$2:C$77,$J15))</f>
        <v>יעקב אילון</v>
      </c>
      <c r="N15" s="36" t="str">
        <f>IF(ISERROR($J15),"",INDEX(senior!F$2:F$77,$J15))</f>
        <v>שי סט</v>
      </c>
      <c r="O15" s="36" t="str">
        <f>IF(ISERROR($J15),"",INDEX(senior!I$2:I$77,$J15))</f>
        <v>אריה יבסייב</v>
      </c>
      <c r="P15" s="34">
        <f>IF(ISERROR(J15),0,P$1/L15*100)</f>
        <v>80.23751873630809</v>
      </c>
      <c r="Q15" s="35">
        <f>MATCH($A15,youth!Q$2:Q$77,0)</f>
        <v>22</v>
      </c>
      <c r="R15" s="35">
        <f>IF(ISERROR($Q15),"",INDEX(youth!A$2:A$77,$Q15))</f>
        <v>8</v>
      </c>
      <c r="S15" s="36">
        <f>IF(ISERROR($Q15),"",INDEX(youth!R$2:R$77,$Q15))</f>
        <v>6.9756944444444455E-2</v>
      </c>
      <c r="T15" s="36" t="str">
        <f>IF(ISERROR($Q15),"",INDEX(youth!C$2:C$77,$Q15))</f>
        <v>אדר יבסייב</v>
      </c>
      <c r="U15" s="36" t="str">
        <f>IF(ISERROR($Q15),"",INDEX(youth!F$2:F$77,$Q15))</f>
        <v>ענבר לוי</v>
      </c>
      <c r="V15" s="36" t="str">
        <f>IF(ISERROR($Q15),"",INDEX(youth!I$2:I$77,$Q15))</f>
        <v>שחר דנק</v>
      </c>
      <c r="W15" s="34">
        <f>IF(ISERROR(Q15),0,W$1/S15*100)</f>
        <v>62.833914053426234</v>
      </c>
      <c r="X15" s="35">
        <f>MATCH($A15,women!Q$2:Q$77,0)</f>
        <v>43</v>
      </c>
      <c r="Y15" s="35">
        <f>IF(ISERROR($X15),"",INDEX(women!A$2:A$77,$X15))</f>
        <v>15</v>
      </c>
      <c r="Z15" s="36">
        <f>IF(ISERROR($X15),"",INDEX(women!R$2:R$77,$X15))</f>
        <v>0.15379629629629629</v>
      </c>
      <c r="AA15" s="36" t="str">
        <f>IF(ISERROR($X15),"",INDEX(women!C$2:C$77,$X15))</f>
        <v>ענבר דה קוסטה</v>
      </c>
      <c r="AB15" s="36" t="str">
        <f>IF(ISERROR($X15),"",INDEX(women!F$2:F$77,$X15))</f>
        <v>נעה ארצי</v>
      </c>
      <c r="AC15" s="36" t="str">
        <f>IF(ISERROR($X15),"",INDEX(women!I$2:I$77,$X15))</f>
        <v>נורית שמואלי</v>
      </c>
      <c r="AD15" s="34">
        <f>IF(ISERROR(X15),0,AD$1/Z15*100)</f>
        <v>39.298615291992775</v>
      </c>
      <c r="AE15" t="str">
        <f>RIGHT(A15,1)</f>
        <v>2</v>
      </c>
    </row>
    <row r="16" spans="1:31">
      <c r="A16" s="33" t="s">
        <v>175</v>
      </c>
      <c r="B16" s="34">
        <f>I16+P16+W16+AD16-MIN(P16,W16,AD16)</f>
        <v>209.79226382221577</v>
      </c>
      <c r="C16" s="35">
        <f>MATCH($A16,open!Q$2:Q$77,0)</f>
        <v>31</v>
      </c>
      <c r="D16" s="35">
        <f>IF(ISERROR($C16),"",INDEX(open!A$2:A$77,$C16))</f>
        <v>11</v>
      </c>
      <c r="E16" s="36">
        <f>IF(ISERROR($C16),"",INDEX(open!R$2:R$77,$C16))</f>
        <v>9.3287037037037043E-2</v>
      </c>
      <c r="F16" s="36" t="str">
        <f>IF(ISERROR($C16),"",INDEX(open!C$2:C$77,$C16))</f>
        <v>דניאל שחורי</v>
      </c>
      <c r="G16" s="36" t="str">
        <f>IF(ISERROR($C16),"",INDEX(open!F$2:F$77,$C16))</f>
        <v>אליק אבידן</v>
      </c>
      <c r="H16" s="36" t="str">
        <f>IF(ISERROR($C16),"",INDEX(open!I$2:I$77,$C16))</f>
        <v>רעי גוטמן</v>
      </c>
      <c r="I16" s="34">
        <f>IF(ISERROR(C16),0,I$1/E16*100)</f>
        <v>70.607940446650119</v>
      </c>
      <c r="J16" s="35">
        <f>MATCH($A16,senior!Q$2:Q$77,0)</f>
        <v>19</v>
      </c>
      <c r="K16" s="35">
        <f>IF(ISERROR($J16),"",INDEX(senior!A$2:A$77,$J16))</f>
        <v>7</v>
      </c>
      <c r="L16" s="36">
        <f>IF(ISERROR($J16),"",INDEX(senior!R$2:R$77,$J16))</f>
        <v>0.10137731481481482</v>
      </c>
      <c r="M16" s="36" t="str">
        <f>IF(ISERROR($J16),"",INDEX(senior!C$2:C$77,$J16))</f>
        <v>אבנר הלחמי</v>
      </c>
      <c r="N16" s="36" t="str">
        <f>IF(ISERROR($J16),"",INDEX(senior!F$2:F$77,$J16))</f>
        <v>ניסים מזרחי</v>
      </c>
      <c r="O16" s="36" t="str">
        <f>IF(ISERROR($J16),"",INDEX(senior!I$2:I$77,$J16))</f>
        <v>ירון נחושתן</v>
      </c>
      <c r="P16" s="34">
        <f>IF(ISERROR(J16),0,P$1/L16*100)</f>
        <v>79.449708870875668</v>
      </c>
      <c r="Q16" s="35">
        <f>MATCH($A16,youth!Q$2:Q$77,0)</f>
        <v>55</v>
      </c>
      <c r="R16" s="35">
        <f>IF(ISERROR($Q16),"",INDEX(youth!A$2:A$77,$Q16))</f>
        <v>19</v>
      </c>
      <c r="S16" s="36">
        <f>IF(ISERROR($Q16),"",INDEX(youth!R$2:R$77,$Q16))</f>
        <v>0.15625</v>
      </c>
      <c r="T16" s="36" t="str">
        <f>IF(ISERROR($Q16),"",INDEX(youth!C$2:C$77,$Q16))</f>
        <v xml:space="preserve"> </v>
      </c>
      <c r="U16" s="36" t="str">
        <f>IF(ISERROR($Q16),"",INDEX(youth!F$2:F$77,$Q16))</f>
        <v xml:space="preserve"> </v>
      </c>
      <c r="V16" s="36" t="str">
        <f>IF(ISERROR($Q16),"",INDEX(youth!I$2:I$77,$Q16))</f>
        <v xml:space="preserve"> </v>
      </c>
      <c r="W16" s="34">
        <f>IF(ISERROR(Q16),0,W$1/S16*100)</f>
        <v>28.05185185185185</v>
      </c>
      <c r="X16" s="35">
        <f>MATCH($A16,women!Q$2:Q$77,0)</f>
        <v>28</v>
      </c>
      <c r="Y16" s="35">
        <f>IF(ISERROR($X16),"",INDEX(women!A$2:A$77,$X16))</f>
        <v>10</v>
      </c>
      <c r="Z16" s="36">
        <f>IF(ISERROR($X16),"",INDEX(women!R$2:R$77,$X16))</f>
        <v>0.10118055555555555</v>
      </c>
      <c r="AA16" s="36" t="str">
        <f>IF(ISERROR($X16),"",INDEX(women!C$2:C$77,$X16))</f>
        <v xml:space="preserve"> </v>
      </c>
      <c r="AB16" s="36" t="str">
        <f>IF(ISERROR($X16),"",INDEX(women!F$2:F$77,$X16))</f>
        <v xml:space="preserve"> </v>
      </c>
      <c r="AC16" s="36" t="str">
        <f>IF(ISERROR($X16),"",INDEX(women!I$2:I$77,$X16))</f>
        <v xml:space="preserve"> </v>
      </c>
      <c r="AD16" s="34">
        <f>IF(ISERROR(X16),0,AD$1/Z16*100)</f>
        <v>59.734614504690008</v>
      </c>
      <c r="AE16" t="str">
        <f>RIGHT(A16,1)</f>
        <v>2</v>
      </c>
    </row>
    <row r="17" spans="1:31">
      <c r="A17" s="33" t="s">
        <v>178</v>
      </c>
      <c r="B17" s="34">
        <f>I17+P17+W17+AD17-MIN(P17,W17,AD17)</f>
        <v>204.52222201210304</v>
      </c>
      <c r="C17" s="35">
        <f>MATCH($A17,open!Q$2:Q$77,0)</f>
        <v>43</v>
      </c>
      <c r="D17" s="35">
        <f>IF(ISERROR($C17),"",INDEX(open!A$2:A$77,$C17))</f>
        <v>15</v>
      </c>
      <c r="E17" s="36">
        <f>IF(ISERROR($C17),"",INDEX(open!R$2:R$77,$C17))</f>
        <v>0.10320601851851852</v>
      </c>
      <c r="F17" s="36" t="str">
        <f>IF(ISERROR($C17),"",INDEX(open!C$2:C$77,$C17))</f>
        <v>שחר שפר</v>
      </c>
      <c r="G17" s="36" t="str">
        <f>IF(ISERROR($C17),"",INDEX(open!F$2:F$77,$C17))</f>
        <v>נועם מנור</v>
      </c>
      <c r="H17" s="36" t="str">
        <f>IF(ISERROR($C17),"",INDEX(open!I$2:I$77,$C17))</f>
        <v>יואב וינשל</v>
      </c>
      <c r="I17" s="34">
        <f>IF(ISERROR(C17),0,I$1/E17*100)</f>
        <v>63.821913199506561</v>
      </c>
      <c r="J17" s="35">
        <f>MATCH($A17,senior!Q$2:Q$77,0)</f>
        <v>28</v>
      </c>
      <c r="K17" s="35">
        <f>IF(ISERROR($J17),"",INDEX(senior!A$2:A$77,$J17))</f>
        <v>10</v>
      </c>
      <c r="L17" s="36">
        <f>IF(ISERROR($J17),"",INDEX(senior!R$2:R$77,$J17))</f>
        <v>0.1162037037037037</v>
      </c>
      <c r="M17" s="36" t="str">
        <f>IF(ISERROR($J17),"",INDEX(senior!C$2:C$77,$J17))</f>
        <v>אילן גלזר</v>
      </c>
      <c r="N17" s="36" t="str">
        <f>IF(ISERROR($J17),"",INDEX(senior!F$2:F$77,$J17))</f>
        <v>ולדימיר פדוסין</v>
      </c>
      <c r="O17" s="36" t="str">
        <f>IF(ISERROR($J17),"",INDEX(senior!I$2:I$77,$J17))</f>
        <v>אלכס פרידמן</v>
      </c>
      <c r="P17" s="34">
        <f>IF(ISERROR(J17),0,P$1/L17*100)</f>
        <v>69.312749003984067</v>
      </c>
      <c r="Q17" s="35">
        <f>MATCH($A17,youth!Q$2:Q$77,0)</f>
        <v>34</v>
      </c>
      <c r="R17" s="35">
        <f>IF(ISERROR($Q17),"",INDEX(youth!A$2:A$77,$Q17))</f>
        <v>12</v>
      </c>
      <c r="S17" s="36">
        <f>IF(ISERROR($Q17),"",INDEX(youth!R$2:R$77,$Q17))</f>
        <v>9.9120370370370373E-2</v>
      </c>
      <c r="T17" s="36" t="str">
        <f>IF(ISERROR($Q17),"",INDEX(youth!C$2:C$77,$Q17))</f>
        <v>הגר ריף</v>
      </c>
      <c r="U17" s="36" t="str">
        <f>IF(ISERROR($Q17),"",INDEX(youth!F$2:F$77,$Q17))</f>
        <v>ניצן שליו</v>
      </c>
      <c r="V17" s="36" t="str">
        <f>IF(ISERROR($Q17),"",INDEX(youth!I$2:I$77,$Q17))</f>
        <v>יאנה טייטר</v>
      </c>
      <c r="W17" s="34">
        <f>IF(ISERROR(Q17),0,W$1/S17*100)</f>
        <v>44.219990658570751</v>
      </c>
      <c r="X17" s="35">
        <f>MATCH($A17,women!Q$2:Q$77,0)</f>
        <v>16</v>
      </c>
      <c r="Y17" s="35">
        <f>IF(ISERROR($X17),"",INDEX(women!A$2:A$77,$X17))</f>
        <v>6</v>
      </c>
      <c r="Z17" s="36">
        <f>IF(ISERROR($X17),"",INDEX(women!R$2:R$77,$X17))</f>
        <v>8.4664351851851852E-2</v>
      </c>
      <c r="AA17" s="36" t="str">
        <f>IF(ISERROR($X17),"",INDEX(women!C$2:C$77,$X17))</f>
        <v>נעמי רביד</v>
      </c>
      <c r="AB17" s="36" t="str">
        <f>IF(ISERROR($X17),"",INDEX(women!F$2:F$77,$X17))</f>
        <v>איה ובמן</v>
      </c>
      <c r="AC17" s="36" t="str">
        <f>IF(ISERROR($X17),"",INDEX(women!I$2:I$77,$X17))</f>
        <v>יעל סגל</v>
      </c>
      <c r="AD17" s="34">
        <f>IF(ISERROR(X17),0,AD$1/Z17*100)</f>
        <v>71.387559808612451</v>
      </c>
      <c r="AE17" t="str">
        <f>RIGHT(A17,1)</f>
        <v>2</v>
      </c>
    </row>
    <row r="18" spans="1:31">
      <c r="A18" s="33" t="s">
        <v>180</v>
      </c>
      <c r="B18" s="34">
        <f>I18+P18+W18+AD18-MIN(P18,W18,AD18)</f>
        <v>188.63366974048043</v>
      </c>
      <c r="C18" s="35">
        <f>MATCH($A18,open!Q$2:Q$77,0)</f>
        <v>28</v>
      </c>
      <c r="D18" s="35">
        <f>IF(ISERROR($C18),"",INDEX(open!A$2:A$77,$C18))</f>
        <v>10</v>
      </c>
      <c r="E18" s="36">
        <f>IF(ISERROR($C18),"",INDEX(open!R$2:R$77,$C18))</f>
        <v>9.2928240740740742E-2</v>
      </c>
      <c r="F18" s="36" t="str">
        <f>IF(ISERROR($C18),"",INDEX(open!C$2:C$77,$C18))</f>
        <v>חגי לדרר</v>
      </c>
      <c r="G18" s="36" t="str">
        <f>IF(ISERROR($C18),"",INDEX(open!F$2:F$77,$C18))</f>
        <v>מתן עין דר</v>
      </c>
      <c r="H18" s="36" t="str">
        <f>IF(ISERROR($C18),"",INDEX(open!I$2:I$77,$C18))</f>
        <v>רועי גרנט</v>
      </c>
      <c r="I18" s="34">
        <f>IF(ISERROR(C18),0,I$1/E18*100)</f>
        <v>70.880557977332174</v>
      </c>
      <c r="J18" s="35">
        <f>MATCH($A18,senior!Q$2:Q$77,0)</f>
        <v>34</v>
      </c>
      <c r="K18" s="35">
        <f>IF(ISERROR($J18),"",INDEX(senior!A$2:A$77,$J18))</f>
        <v>12</v>
      </c>
      <c r="L18" s="36">
        <f>IF(ISERROR($J18),"",INDEX(senior!R$2:R$77,$J18))</f>
        <v>0.11837962962962963</v>
      </c>
      <c r="M18" s="36" t="str">
        <f>IF(ISERROR($J18),"",INDEX(senior!C$2:C$77,$J18))</f>
        <v>יואב לוז</v>
      </c>
      <c r="N18" s="36" t="str">
        <f>IF(ISERROR($J18),"",INDEX(senior!F$2:F$77,$J18))</f>
        <v>אבנר ציפורי</v>
      </c>
      <c r="O18" s="36" t="str">
        <f>IF(ISERROR($J18),"",INDEX(senior!I$2:I$77,$J18))</f>
        <v>יונתן בר יהודה</v>
      </c>
      <c r="P18" s="34">
        <f>IF(ISERROR(J18),0,P$1/L18*100)</f>
        <v>68.038717246773558</v>
      </c>
      <c r="Q18" s="35">
        <f>MATCH($A18,youth!Q$2:Q$77,0)</f>
        <v>40</v>
      </c>
      <c r="R18" s="35">
        <f>IF(ISERROR($Q18),"",INDEX(youth!A$2:A$77,$Q18))</f>
        <v>14</v>
      </c>
      <c r="S18" s="36">
        <f>IF(ISERROR($Q18),"",INDEX(youth!R$2:R$77,$Q18))</f>
        <v>0.1057175925925926</v>
      </c>
      <c r="T18" s="36" t="str">
        <f>IF(ISERROR($Q18),"",INDEX(youth!C$2:C$77,$Q18))</f>
        <v>עידו ברן</v>
      </c>
      <c r="U18" s="36" t="str">
        <f>IF(ISERROR($Q18),"",INDEX(youth!F$2:F$77,$Q18))</f>
        <v>שחר יוגב</v>
      </c>
      <c r="V18" s="36" t="str">
        <f>IF(ISERROR($Q18),"",INDEX(youth!I$2:I$77,$Q18))</f>
        <v>רוזה ים</v>
      </c>
      <c r="W18" s="34">
        <f>IF(ISERROR(Q18),0,W$1/S18*100)</f>
        <v>41.46047733742062</v>
      </c>
      <c r="X18" s="35">
        <f>MATCH($A18,women!Q$2:Q$77,0)</f>
        <v>31</v>
      </c>
      <c r="Y18" s="35">
        <f>IF(ISERROR($X18),"",INDEX(women!A$2:A$77,$X18))</f>
        <v>11</v>
      </c>
      <c r="Z18" s="36">
        <f>IF(ISERROR($X18),"",INDEX(women!R$2:R$77,$X18))</f>
        <v>0.12157407407407407</v>
      </c>
      <c r="AA18" s="36" t="str">
        <f>IF(ISERROR($X18),"",INDEX(women!C$2:C$77,$X18))</f>
        <v>מאיר ענת</v>
      </c>
      <c r="AB18" s="36" t="str">
        <f>IF(ISERROR($X18),"",INDEX(women!F$2:F$77,$X18))</f>
        <v>נעה ברבינג</v>
      </c>
      <c r="AC18" s="36" t="str">
        <f>IF(ISERROR($X18),"",INDEX(women!I$2:I$77,$X18))</f>
        <v>שחר זמיר</v>
      </c>
      <c r="AD18" s="34">
        <f>IF(ISERROR(X18),0,AD$1/Z18*100)</f>
        <v>49.714394516374718</v>
      </c>
      <c r="AE18" t="str">
        <f>RIGHT(A18,1)</f>
        <v>2</v>
      </c>
    </row>
    <row r="19" spans="1:31">
      <c r="A19" s="33" t="s">
        <v>179</v>
      </c>
      <c r="B19" s="34">
        <f>I19+P19+W19+AD19-MIN(P19,W19,AD19)</f>
        <v>182.15862323360912</v>
      </c>
      <c r="C19" s="35">
        <f>MATCH($A19,open!Q$2:Q$77,0)</f>
        <v>52</v>
      </c>
      <c r="D19" s="35">
        <f>IF(ISERROR($C19),"",INDEX(open!A$2:A$77,$C19))</f>
        <v>18</v>
      </c>
      <c r="E19" s="36">
        <f>IF(ISERROR($C19),"",INDEX(open!R$2:R$77,$C19))</f>
        <v>0.12247685185185185</v>
      </c>
      <c r="F19" s="36" t="str">
        <f>IF(ISERROR($C19),"",INDEX(open!C$2:C$77,$C19))</f>
        <v>סלבה גלברדבסקי</v>
      </c>
      <c r="G19" s="36" t="str">
        <f>IF(ISERROR($C19),"",INDEX(open!F$2:F$77,$C19))</f>
        <v>דניאל רז רוטשילד</v>
      </c>
      <c r="H19" s="36" t="str">
        <f>IF(ISERROR($C19),"",INDEX(open!I$2:I$77,$C19))</f>
        <v>מור יפה</v>
      </c>
      <c r="I19" s="34">
        <f>IF(ISERROR(C19),0,I$1/E19*100)</f>
        <v>53.780003780003781</v>
      </c>
      <c r="J19" s="35">
        <f>MATCH($A19,senior!Q$2:Q$77,0)</f>
        <v>31</v>
      </c>
      <c r="K19" s="35">
        <f>IF(ISERROR($J19),"",INDEX(senior!A$2:A$77,$J19))</f>
        <v>11</v>
      </c>
      <c r="L19" s="36">
        <f>IF(ISERROR($J19),"",INDEX(senior!R$2:R$77,$J19))</f>
        <v>0.11803240740740741</v>
      </c>
      <c r="M19" s="36" t="str">
        <f>IF(ISERROR($J19),"",INDEX(senior!C$2:C$77,$J19))</f>
        <v>שי כספי</v>
      </c>
      <c r="N19" s="36" t="str">
        <f>IF(ISERROR($J19),"",INDEX(senior!F$2:F$77,$J19))</f>
        <v>מודי בוכינדר</v>
      </c>
      <c r="O19" s="36" t="str">
        <f>IF(ISERROR($J19),"",INDEX(senior!I$2:I$77,$J19))</f>
        <v>רפי הימן</v>
      </c>
      <c r="P19" s="34">
        <f>IF(ISERROR(J19),0,P$1/L19*100)</f>
        <v>68.238870366738581</v>
      </c>
      <c r="Q19" s="35">
        <f>MATCH($A19,youth!Q$2:Q$77,0)</f>
        <v>25</v>
      </c>
      <c r="R19" s="35">
        <f>IF(ISERROR($Q19),"",INDEX(youth!A$2:A$77,$Q19))</f>
        <v>9</v>
      </c>
      <c r="S19" s="36">
        <f>IF(ISERROR($Q19),"",INDEX(youth!R$2:R$77,$Q19))</f>
        <v>7.2881944444444444E-2</v>
      </c>
      <c r="T19" s="36" t="str">
        <f>IF(ISERROR($Q19),"",INDEX(youth!C$2:C$77,$Q19))</f>
        <v>עדי מינסקי</v>
      </c>
      <c r="U19" s="36" t="str">
        <f>IF(ISERROR($Q19),"",INDEX(youth!F$2:F$77,$Q19))</f>
        <v>יובל קלקשטיין</v>
      </c>
      <c r="V19" s="36" t="str">
        <f>IF(ISERROR($Q19),"",INDEX(youth!I$2:I$77,$Q19))</f>
        <v>עומרי נוסבוים</v>
      </c>
      <c r="W19" s="34">
        <f>IF(ISERROR(Q19),0,W$1/S19*100)</f>
        <v>60.139749086866757</v>
      </c>
      <c r="X19" s="35" t="e">
        <f>MATCH($A19,women!Q$2:Q$77,0)</f>
        <v>#N/A</v>
      </c>
      <c r="Y19" s="35" t="str">
        <f>IF(ISERROR($X19),"",INDEX(women!A$2:A$77,$X19))</f>
        <v/>
      </c>
      <c r="Z19" s="36" t="str">
        <f>IF(ISERROR($X19),"",INDEX(women!R$2:R$77,$X19))</f>
        <v/>
      </c>
      <c r="AA19" s="36" t="str">
        <f>IF(ISERROR($X19),"",INDEX(women!C$2:C$77,$X19))</f>
        <v/>
      </c>
      <c r="AB19" s="36" t="str">
        <f>IF(ISERROR($X19),"",INDEX(women!F$2:F$77,$X19))</f>
        <v/>
      </c>
      <c r="AC19" s="36" t="str">
        <f>IF(ISERROR($X19),"",INDEX(women!I$2:I$77,$X19))</f>
        <v/>
      </c>
      <c r="AD19" s="34">
        <f>IF(ISERROR(X19),0,AD$1/Z19*100)</f>
        <v>0</v>
      </c>
      <c r="AE19" t="str">
        <f>RIGHT(A19,1)</f>
        <v>2</v>
      </c>
    </row>
    <row r="20" spans="1:31">
      <c r="A20" s="33" t="s">
        <v>181</v>
      </c>
      <c r="B20" s="34">
        <f>I20+P20+W20+AD20-MIN(P20,W20,AD20)</f>
        <v>114.77303791920231</v>
      </c>
      <c r="C20" s="35" t="e">
        <f>MATCH($A20,open!Q$2:Q$77,0)</f>
        <v>#N/A</v>
      </c>
      <c r="D20" s="35" t="str">
        <f>IF(ISERROR($C20),"",INDEX(open!A$2:A$77,$C20))</f>
        <v/>
      </c>
      <c r="E20" s="36" t="str">
        <f>IF(ISERROR($C20),"",INDEX(open!R$2:R$77,$C20))</f>
        <v/>
      </c>
      <c r="F20" s="36" t="str">
        <f>IF(ISERROR($C20),"",INDEX(open!C$2:C$77,$C20))</f>
        <v/>
      </c>
      <c r="G20" s="36" t="str">
        <f>IF(ISERROR($C20),"",INDEX(open!F$2:F$77,$C20))</f>
        <v/>
      </c>
      <c r="H20" s="36" t="str">
        <f>IF(ISERROR($C20),"",INDEX(open!I$2:I$77,$C20))</f>
        <v/>
      </c>
      <c r="I20" s="34">
        <f>IF(ISERROR(C20),0,I$1/E20*100)</f>
        <v>0</v>
      </c>
      <c r="J20" s="35">
        <f>MATCH($A20,senior!Q$2:Q$77,0)</f>
        <v>37</v>
      </c>
      <c r="K20" s="35">
        <f>IF(ISERROR($J20),"",INDEX(senior!A$2:A$77,$J20))</f>
        <v>13</v>
      </c>
      <c r="L20" s="36">
        <f>IF(ISERROR($J20),"",INDEX(senior!R$2:R$77,$J20))</f>
        <v>0.12109953703703703</v>
      </c>
      <c r="M20" s="36" t="str">
        <f>IF(ISERROR($J20),"",INDEX(senior!C$2:C$77,$J20))</f>
        <v>עפר אביטל</v>
      </c>
      <c r="N20" s="36" t="str">
        <f>IF(ISERROR($J20),"",INDEX(senior!F$2:F$77,$J20))</f>
        <v>יוסי שקד</v>
      </c>
      <c r="O20" s="36" t="str">
        <f>IF(ISERROR($J20),"",INDEX(senior!I$2:I$77,$J20))</f>
        <v>אשר פלוט</v>
      </c>
      <c r="P20" s="34">
        <f>IF(ISERROR(J20),0,P$1/L20*100)</f>
        <v>66.510561024562747</v>
      </c>
      <c r="Q20" s="35" t="e">
        <f>MATCH($A20,youth!Q$2:Q$77,0)</f>
        <v>#N/A</v>
      </c>
      <c r="R20" s="35" t="str">
        <f>IF(ISERROR($Q20),"",INDEX(youth!A$2:A$77,$Q20))</f>
        <v/>
      </c>
      <c r="S20" s="36" t="str">
        <f>IF(ISERROR($Q20),"",INDEX(youth!R$2:R$77,$Q20))</f>
        <v/>
      </c>
      <c r="T20" s="36" t="str">
        <f>IF(ISERROR($Q20),"",INDEX(youth!C$2:C$77,$Q20))</f>
        <v/>
      </c>
      <c r="U20" s="36" t="str">
        <f>IF(ISERROR($Q20),"",INDEX(youth!F$2:F$77,$Q20))</f>
        <v/>
      </c>
      <c r="V20" s="36" t="str">
        <f>IF(ISERROR($Q20),"",INDEX(youth!I$2:I$77,$Q20))</f>
        <v/>
      </c>
      <c r="W20" s="34">
        <f>IF(ISERROR(Q20),0,W$1/S20*100)</f>
        <v>0</v>
      </c>
      <c r="X20" s="35">
        <f>MATCH($A20,women!Q$2:Q$77,0)</f>
        <v>37</v>
      </c>
      <c r="Y20" s="35">
        <f>IF(ISERROR($X20),"",INDEX(women!A$2:A$77,$X20))</f>
        <v>13</v>
      </c>
      <c r="Z20" s="36">
        <f>IF(ISERROR($X20),"",INDEX(women!R$2:R$77,$X20))</f>
        <v>0.12523148148148147</v>
      </c>
      <c r="AA20" s="36" t="str">
        <f>IF(ISERROR($X20),"",INDEX(women!C$2:C$77,$X20))</f>
        <v>אולגה סטרלין</v>
      </c>
      <c r="AB20" s="36" t="str">
        <f>IF(ISERROR($X20),"",INDEX(women!F$2:F$77,$X20))</f>
        <v>טטאינה שצירבנין</v>
      </c>
      <c r="AC20" s="36" t="str">
        <f>IF(ISERROR($X20),"",INDEX(women!I$2:I$77,$X20))</f>
        <v>טניה סיאלב</v>
      </c>
      <c r="AD20" s="34">
        <f>IF(ISERROR(X20),0,AD$1/Z20*100)</f>
        <v>48.262476894639562</v>
      </c>
      <c r="AE20" t="str">
        <f>RIGHT(A20,1)</f>
        <v>2</v>
      </c>
    </row>
    <row r="21" spans="1:31">
      <c r="A21" s="33" t="s">
        <v>518</v>
      </c>
      <c r="B21" s="34">
        <f>I21+P21+W21+AD21-MIN(P21,W21,AD21)</f>
        <v>95.098521070278665</v>
      </c>
      <c r="C21" s="35">
        <f>MATCH($A21,open!Q$2:Q$77,0)</f>
        <v>49</v>
      </c>
      <c r="D21" s="35">
        <f>IF(ISERROR($C21),"",INDEX(open!A$2:A$77,$C21))</f>
        <v>17</v>
      </c>
      <c r="E21" s="36">
        <f>IF(ISERROR($C21),"",INDEX(open!R$2:R$77,$C21))</f>
        <v>0.11671296296296296</v>
      </c>
      <c r="F21" s="36" t="str">
        <f>IF(ISERROR($C21),"",INDEX(open!C$2:C$77,$C21))</f>
        <v xml:space="preserve"> </v>
      </c>
      <c r="G21" s="36" t="str">
        <f>IF(ISERROR($C21),"",INDEX(open!F$2:F$77,$C21))</f>
        <v xml:space="preserve"> </v>
      </c>
      <c r="H21" s="36" t="str">
        <f>IF(ISERROR($C21),"",INDEX(open!I$2:I$77,$C21))</f>
        <v xml:space="preserve"> </v>
      </c>
      <c r="I21" s="34">
        <f>IF(ISERROR(C21),0,I$1/E21*100)</f>
        <v>56.435938119793725</v>
      </c>
      <c r="J21" s="35" t="e">
        <f>MATCH($A21,senior!Q$2:Q$77,0)</f>
        <v>#N/A</v>
      </c>
      <c r="K21" s="35" t="str">
        <f>IF(ISERROR($J21),"",INDEX(senior!A$2:A$77,$J21))</f>
        <v/>
      </c>
      <c r="L21" s="36" t="str">
        <f>IF(ISERROR($J21),"",INDEX(senior!R$2:R$77,$J21))</f>
        <v/>
      </c>
      <c r="M21" s="36" t="str">
        <f>IF(ISERROR($J21),"",INDEX(senior!C$2:C$77,$J21))</f>
        <v/>
      </c>
      <c r="N21" s="36" t="str">
        <f>IF(ISERROR($J21),"",INDEX(senior!F$2:F$77,$J21))</f>
        <v/>
      </c>
      <c r="O21" s="36" t="str">
        <f>IF(ISERROR($J21),"",INDEX(senior!I$2:I$77,$J21))</f>
        <v/>
      </c>
      <c r="P21" s="34">
        <f>IF(ISERROR(J21),0,P$1/L21*100)</f>
        <v>0</v>
      </c>
      <c r="Q21" s="35">
        <f>MATCH($A21,youth!Q$2:Q$77,0)</f>
        <v>43</v>
      </c>
      <c r="R21" s="35">
        <f>IF(ISERROR($Q21),"",INDEX(youth!A$2:A$77,$Q21))</f>
        <v>15</v>
      </c>
      <c r="S21" s="36">
        <f>IF(ISERROR($Q21),"",INDEX(youth!R$2:R$77,$Q21))</f>
        <v>0.11336805555555556</v>
      </c>
      <c r="T21" s="36" t="str">
        <f>IF(ISERROR($Q21),"",INDEX(youth!C$2:C$77,$Q21))</f>
        <v xml:space="preserve"> </v>
      </c>
      <c r="U21" s="36" t="str">
        <f>IF(ISERROR($Q21),"",INDEX(youth!F$2:F$77,$Q21))</f>
        <v xml:space="preserve"> </v>
      </c>
      <c r="V21" s="36" t="str">
        <f>IF(ISERROR($Q21),"",INDEX(youth!I$2:I$77,$Q21))</f>
        <v xml:space="preserve"> </v>
      </c>
      <c r="W21" s="34">
        <f>IF(ISERROR(Q21),0,W$1/S21*100)</f>
        <v>38.662582950484939</v>
      </c>
      <c r="X21" s="35" t="e">
        <f>MATCH($A21,women!Q$2:Q$77,0)</f>
        <v>#N/A</v>
      </c>
      <c r="Y21" s="35" t="str">
        <f>IF(ISERROR($X21),"",INDEX(women!A$2:A$77,$X21))</f>
        <v/>
      </c>
      <c r="Z21" s="36" t="str">
        <f>IF(ISERROR($X21),"",INDEX(women!R$2:R$77,$X21))</f>
        <v/>
      </c>
      <c r="AA21" s="36" t="str">
        <f>IF(ISERROR($X21),"",INDEX(women!C$2:C$77,$X21))</f>
        <v/>
      </c>
      <c r="AB21" s="36" t="str">
        <f>IF(ISERROR($X21),"",INDEX(women!F$2:F$77,$X21))</f>
        <v/>
      </c>
      <c r="AC21" s="36" t="str">
        <f>IF(ISERROR($X21),"",INDEX(women!I$2:I$77,$X21))</f>
        <v/>
      </c>
      <c r="AD21" s="34">
        <f>IF(ISERROR(X21),0,AD$1/Z21*100)</f>
        <v>0</v>
      </c>
      <c r="AE21" t="str">
        <f>RIGHT(A21,1)</f>
        <v>2</v>
      </c>
    </row>
    <row r="22" spans="1:31">
      <c r="A22" s="33" t="s">
        <v>524</v>
      </c>
      <c r="B22" s="34">
        <f>I22+P22+W22+AD22-MIN(P22,W22,AD22)</f>
        <v>72.709850517439619</v>
      </c>
      <c r="C22" s="35">
        <f>MATCH($A22,open!Q$2:Q$77,0)</f>
        <v>25</v>
      </c>
      <c r="D22" s="35">
        <f>IF(ISERROR($C22),"",INDEX(open!A$2:A$77,$C22))</f>
        <v>9</v>
      </c>
      <c r="E22" s="36">
        <f>IF(ISERROR($C22),"",INDEX(open!R$2:R$77,$C22))</f>
        <v>9.0590277777777783E-2</v>
      </c>
      <c r="F22" s="36" t="str">
        <f>IF(ISERROR($C22),"",INDEX(open!C$2:C$77,$C22))</f>
        <v>אלעד בביוף</v>
      </c>
      <c r="G22" s="36" t="str">
        <f>IF(ISERROR($C22),"",INDEX(open!F$2:F$77,$C22))</f>
        <v>יואב מרימר</v>
      </c>
      <c r="H22" s="36" t="str">
        <f>IF(ISERROR($C22),"",INDEX(open!I$2:I$77,$C22))</f>
        <v>עומר שוח</v>
      </c>
      <c r="I22" s="34">
        <f>IF(ISERROR(C22),0,I$1/E22*100)</f>
        <v>72.709850517439619</v>
      </c>
      <c r="J22" s="35" t="e">
        <f>MATCH($A22,senior!Q$2:Q$77,0)</f>
        <v>#N/A</v>
      </c>
      <c r="K22" s="35" t="str">
        <f>IF(ISERROR($J22),"",INDEX(senior!A$2:A$77,$J22))</f>
        <v/>
      </c>
      <c r="L22" s="36" t="str">
        <f>IF(ISERROR($J22),"",INDEX(senior!R$2:R$77,$J22))</f>
        <v/>
      </c>
      <c r="M22" s="36" t="str">
        <f>IF(ISERROR($J22),"",INDEX(senior!C$2:C$77,$J22))</f>
        <v/>
      </c>
      <c r="N22" s="36" t="str">
        <f>IF(ISERROR($J22),"",INDEX(senior!F$2:F$77,$J22))</f>
        <v/>
      </c>
      <c r="O22" s="36" t="str">
        <f>IF(ISERROR($J22),"",INDEX(senior!I$2:I$77,$J22))</f>
        <v/>
      </c>
      <c r="P22" s="34">
        <f>IF(ISERROR(J22),0,P$1/L22*100)</f>
        <v>0</v>
      </c>
      <c r="Q22" s="35" t="e">
        <f>MATCH($A22,youth!Q$2:Q$77,0)</f>
        <v>#N/A</v>
      </c>
      <c r="R22" s="35" t="str">
        <f>IF(ISERROR($Q22),"",INDEX(youth!A$2:A$77,$Q22))</f>
        <v/>
      </c>
      <c r="S22" s="36" t="str">
        <f>IF(ISERROR($Q22),"",INDEX(youth!R$2:R$77,$Q22))</f>
        <v/>
      </c>
      <c r="T22" s="36" t="str">
        <f>IF(ISERROR($Q22),"",INDEX(youth!C$2:C$77,$Q22))</f>
        <v/>
      </c>
      <c r="U22" s="36" t="str">
        <f>IF(ISERROR($Q22),"",INDEX(youth!F$2:F$77,$Q22))</f>
        <v/>
      </c>
      <c r="V22" s="36" t="str">
        <f>IF(ISERROR($Q22),"",INDEX(youth!I$2:I$77,$Q22))</f>
        <v/>
      </c>
      <c r="W22" s="34">
        <f>IF(ISERROR(Q22),0,W$1/S22*100)</f>
        <v>0</v>
      </c>
      <c r="X22" s="35" t="e">
        <f>MATCH($A22,women!Q$2:Q$77,0)</f>
        <v>#N/A</v>
      </c>
      <c r="Y22" s="35" t="str">
        <f>IF(ISERROR($X22),"",INDEX(women!A$2:A$77,$X22))</f>
        <v/>
      </c>
      <c r="Z22" s="36" t="str">
        <f>IF(ISERROR($X22),"",INDEX(women!R$2:R$77,$X22))</f>
        <v/>
      </c>
      <c r="AA22" s="36" t="str">
        <f>IF(ISERROR($X22),"",INDEX(women!C$2:C$77,$X22))</f>
        <v/>
      </c>
      <c r="AB22" s="36" t="str">
        <f>IF(ISERROR($X22),"",INDEX(women!F$2:F$77,$X22))</f>
        <v/>
      </c>
      <c r="AC22" s="36" t="str">
        <f>IF(ISERROR($X22),"",INDEX(women!I$2:I$77,$X22))</f>
        <v/>
      </c>
      <c r="AD22" s="34">
        <f>IF(ISERROR(X22),0,AD$1/Z22*100)</f>
        <v>0</v>
      </c>
      <c r="AE22" t="str">
        <f>RIGHT(A22,1)</f>
        <v>2</v>
      </c>
    </row>
    <row r="23" spans="1:31">
      <c r="A23" s="25" t="s">
        <v>183</v>
      </c>
      <c r="B23" s="26">
        <f>I23+P23+W23+AD23-MIN(P23,W23,AD23)</f>
        <v>174.46121560192091</v>
      </c>
      <c r="C23" s="27">
        <f>MATCH($A23,open!Q$2:Q$77,0)</f>
        <v>37</v>
      </c>
      <c r="D23" s="27">
        <f>IF(ISERROR($C23),"",INDEX(open!A$2:A$77,$C23))</f>
        <v>13</v>
      </c>
      <c r="E23" s="28">
        <f>IF(ISERROR($C23),"",INDEX(open!R$2:R$77,$C23))</f>
        <v>9.7731481481481475E-2</v>
      </c>
      <c r="F23" s="28" t="str">
        <f>IF(ISERROR($C23),"",INDEX(open!C$2:C$77,$C23))</f>
        <v>ליאור הלחמי</v>
      </c>
      <c r="G23" s="28" t="str">
        <f>IF(ISERROR($C23),"",INDEX(open!F$2:F$77,$C23))</f>
        <v>אלי סרגה</v>
      </c>
      <c r="H23" s="28" t="str">
        <f>IF(ISERROR($C23),"",INDEX(open!I$2:I$77,$C23))</f>
        <v>רן שביב</v>
      </c>
      <c r="I23" s="26">
        <f>IF(ISERROR(C23),0,I$1/E23*100)</f>
        <v>67.396968261487459</v>
      </c>
      <c r="J23" s="27">
        <f>MATCH($A23,senior!Q$2:Q$77,0)</f>
        <v>43</v>
      </c>
      <c r="K23" s="27">
        <f>IF(ISERROR($J23),"",INDEX(senior!A$2:A$77,$J23))</f>
        <v>15</v>
      </c>
      <c r="L23" s="28">
        <f>IF(ISERROR($J23),"",INDEX(senior!R$2:R$77,$J23))</f>
        <v>0.13002314814814817</v>
      </c>
      <c r="M23" s="28" t="str">
        <f>IF(ISERROR($J23),"",INDEX(senior!C$2:C$77,$J23))</f>
        <v>שמואל רגב</v>
      </c>
      <c r="N23" s="28" t="str">
        <f>IF(ISERROR($J23),"",INDEX(senior!F$2:F$77,$J23))</f>
        <v>פיני יפה</v>
      </c>
      <c r="O23" s="28" t="str">
        <f>IF(ISERROR($J23),"",INDEX(senior!I$2:I$77,$J23))</f>
        <v>יובל משלי</v>
      </c>
      <c r="P23" s="26">
        <f>IF(ISERROR(J23),0,P$1/L23*100)</f>
        <v>61.945878582873412</v>
      </c>
      <c r="Q23" s="27" t="e">
        <f>MATCH($A23,youth!Q$2:Q$77,0)</f>
        <v>#N/A</v>
      </c>
      <c r="R23" s="27" t="str">
        <f>IF(ISERROR($Q23),"",INDEX(youth!A$2:A$77,$Q23))</f>
        <v/>
      </c>
      <c r="S23" s="28" t="str">
        <f>IF(ISERROR($Q23),"",INDEX(youth!R$2:R$77,$Q23))</f>
        <v/>
      </c>
      <c r="T23" s="28" t="str">
        <f>IF(ISERROR($Q23),"",INDEX(youth!C$2:C$77,$Q23))</f>
        <v/>
      </c>
      <c r="U23" s="28" t="str">
        <f>IF(ISERROR($Q23),"",INDEX(youth!F$2:F$77,$Q23))</f>
        <v/>
      </c>
      <c r="V23" s="28" t="str">
        <f>IF(ISERROR($Q23),"",INDEX(youth!I$2:I$77,$Q23))</f>
        <v/>
      </c>
      <c r="W23" s="26">
        <f>IF(ISERROR(Q23),0,W$1/S23*100)</f>
        <v>0</v>
      </c>
      <c r="X23" s="27">
        <f>MATCH($A23,women!Q$2:Q$77,0)</f>
        <v>40</v>
      </c>
      <c r="Y23" s="27">
        <f>IF(ISERROR($X23),"",INDEX(women!A$2:A$77,$X23))</f>
        <v>14</v>
      </c>
      <c r="Z23" s="28">
        <f>IF(ISERROR($X23),"",INDEX(women!R$2:R$77,$X23))</f>
        <v>0.13395833333333332</v>
      </c>
      <c r="AA23" s="28" t="str">
        <f>IF(ISERROR($X23),"",INDEX(women!C$2:C$77,$X23))</f>
        <v xml:space="preserve"> </v>
      </c>
      <c r="AB23" s="28" t="str">
        <f>IF(ISERROR($X23),"",INDEX(women!F$2:F$77,$X23))</f>
        <v xml:space="preserve"> </v>
      </c>
      <c r="AC23" s="28" t="str">
        <f>IF(ISERROR($X23),"",INDEX(women!I$2:I$77,$X23))</f>
        <v xml:space="preserve"> </v>
      </c>
      <c r="AD23" s="26">
        <f>IF(ISERROR(X23),0,AD$1/Z23*100)</f>
        <v>45.118368757560049</v>
      </c>
      <c r="AE23" t="str">
        <f>RIGHT(A23,1)</f>
        <v>3</v>
      </c>
    </row>
    <row r="24" spans="1:31">
      <c r="A24" s="25" t="s">
        <v>191</v>
      </c>
      <c r="B24" s="26">
        <f>I24+P24+W24+AD24-MIN(P24,W24,AD24)</f>
        <v>152.15783919676397</v>
      </c>
      <c r="C24" s="27">
        <f>MATCH($A24,open!Q$2:Q$77,0)</f>
        <v>46</v>
      </c>
      <c r="D24" s="27">
        <f>IF(ISERROR($C24),"",INDEX(open!A$2:A$77,$C24))</f>
        <v>16</v>
      </c>
      <c r="E24" s="28">
        <f>IF(ISERROR($C24),"",INDEX(open!R$2:R$77,$C24))</f>
        <v>0.10967592592592591</v>
      </c>
      <c r="F24" s="28" t="str">
        <f>IF(ISERROR($C24),"",INDEX(open!C$2:C$77,$C24))</f>
        <v>אמיר חלבה</v>
      </c>
      <c r="G24" s="28" t="str">
        <f>IF(ISERROR($C24),"",INDEX(open!F$2:F$77,$C24))</f>
        <v>דור הראל</v>
      </c>
      <c r="H24" s="28" t="str">
        <f>IF(ISERROR($C24),"",INDEX(open!I$2:I$77,$C24))</f>
        <v>אלון הולנדר</v>
      </c>
      <c r="I24" s="26">
        <f>IF(ISERROR(C24),0,I$1/E24*100)</f>
        <v>60.056986070071773</v>
      </c>
      <c r="J24" s="27">
        <f>MATCH($A24,senior!Q$2:Q$77,0)</f>
        <v>67</v>
      </c>
      <c r="K24" s="27">
        <f>IF(ISERROR($J24),"",INDEX(senior!A$2:A$77,$J24))</f>
        <v>23</v>
      </c>
      <c r="L24" s="28">
        <f>IF(ISERROR($J24),"",INDEX(senior!R$2:R$77,$J24))</f>
        <v>0.18806712962962965</v>
      </c>
      <c r="M24" s="28" t="str">
        <f>IF(ISERROR($J24),"",INDEX(senior!C$2:C$77,$J24))</f>
        <v>מושה רביד</v>
      </c>
      <c r="N24" s="28" t="str">
        <f>IF(ISERROR($J24),"",INDEX(senior!F$2:F$77,$J24))</f>
        <v>רון פלוטקין</v>
      </c>
      <c r="O24" s="28" t="str">
        <f>IF(ISERROR($J24),"",INDEX(senior!I$2:I$77,$J24))</f>
        <v>קובי מצגר</v>
      </c>
      <c r="P24" s="26">
        <f>IF(ISERROR(J24),0,P$1/L24*100)</f>
        <v>42.827250907748166</v>
      </c>
      <c r="Q24" s="27">
        <f>MATCH($A24,youth!Q$2:Q$77,0)</f>
        <v>37</v>
      </c>
      <c r="R24" s="27">
        <f>IF(ISERROR($Q24),"",INDEX(youth!A$2:A$77,$Q24))</f>
        <v>13</v>
      </c>
      <c r="S24" s="28">
        <f>IF(ISERROR($Q24),"",INDEX(youth!R$2:R$77,$Q24))</f>
        <v>0.10130787037037037</v>
      </c>
      <c r="T24" s="28" t="str">
        <f>IF(ISERROR($Q24),"",INDEX(youth!C$2:C$77,$Q24))</f>
        <v>מעין אליאס</v>
      </c>
      <c r="U24" s="28" t="str">
        <f>IF(ISERROR($Q24),"",INDEX(youth!F$2:F$77,$Q24))</f>
        <v>יהל דגן</v>
      </c>
      <c r="V24" s="28" t="str">
        <f>IF(ISERROR($Q24),"",INDEX(youth!I$2:I$77,$Q24))</f>
        <v>יואב שליו</v>
      </c>
      <c r="W24" s="26">
        <f>IF(ISERROR(Q24),0,W$1/S24*100)</f>
        <v>43.265166228721576</v>
      </c>
      <c r="X24" s="27">
        <f>MATCH($A24,women!Q$2:Q$77,0)</f>
        <v>34</v>
      </c>
      <c r="Y24" s="27">
        <f>IF(ISERROR($X24),"",INDEX(women!A$2:A$77,$X24))</f>
        <v>12</v>
      </c>
      <c r="Z24" s="28">
        <f>IF(ISERROR($X24),"",INDEX(women!R$2:R$77,$X24))</f>
        <v>0.12376157407407407</v>
      </c>
      <c r="AA24" s="28" t="str">
        <f>IF(ISERROR($X24),"",INDEX(women!C$2:C$77,$X24))</f>
        <v xml:space="preserve"> </v>
      </c>
      <c r="AB24" s="28" t="str">
        <f>IF(ISERROR($X24),"",INDEX(women!F$2:F$77,$X24))</f>
        <v xml:space="preserve"> </v>
      </c>
      <c r="AC24" s="28" t="str">
        <f>IF(ISERROR($X24),"",INDEX(women!I$2:I$77,$X24))</f>
        <v xml:space="preserve"> </v>
      </c>
      <c r="AD24" s="26">
        <f>IF(ISERROR(X24),0,AD$1/Z24*100)</f>
        <v>48.835686897970639</v>
      </c>
      <c r="AE24" t="str">
        <f>RIGHT(A24,1)</f>
        <v>3</v>
      </c>
    </row>
    <row r="25" spans="1:31">
      <c r="A25" s="25" t="s">
        <v>182</v>
      </c>
      <c r="B25" s="26">
        <f>I25+P25+W25+AD25-MIN(P25,W25,AD25)</f>
        <v>149.82739734116981</v>
      </c>
      <c r="C25" s="27">
        <f>MATCH($A25,open!Q$2:Q$77,0)</f>
        <v>55</v>
      </c>
      <c r="D25" s="27">
        <f>IF(ISERROR($C25),"",INDEX(open!A$2:A$77,$C25))</f>
        <v>19</v>
      </c>
      <c r="E25" s="28">
        <f>IF(ISERROR($C25),"",INDEX(open!R$2:R$77,$C25))</f>
        <v>0.12267361111111112</v>
      </c>
      <c r="F25" s="28" t="str">
        <f>IF(ISERROR($C25),"",INDEX(open!C$2:C$77,$C25))</f>
        <v>שליו פלדמן</v>
      </c>
      <c r="G25" s="28" t="str">
        <f>IF(ISERROR($C25),"",INDEX(open!F$2:F$77,$C25))</f>
        <v>ירון ארצי</v>
      </c>
      <c r="H25" s="28" t="str">
        <f>IF(ISERROR($C25),"",INDEX(open!I$2:I$77,$C25))</f>
        <v>רן דבש</v>
      </c>
      <c r="I25" s="26">
        <f>IF(ISERROR(C25),0,I$1/E25*100)</f>
        <v>53.69374469289555</v>
      </c>
      <c r="J25" s="27">
        <f>MATCH($A25,senior!Q$2:Q$77,0)</f>
        <v>40</v>
      </c>
      <c r="K25" s="27">
        <f>IF(ISERROR($J25),"",INDEX(senior!A$2:A$77,$J25))</f>
        <v>14</v>
      </c>
      <c r="L25" s="28">
        <f>IF(ISERROR($J25),"",INDEX(senior!R$2:R$77,$J25))</f>
        <v>0.12309027777777777</v>
      </c>
      <c r="M25" s="28" t="str">
        <f>IF(ISERROR($J25),"",INDEX(senior!C$2:C$77,$J25))</f>
        <v>אשר שמואלי</v>
      </c>
      <c r="N25" s="28" t="str">
        <f>IF(ISERROR($J25),"",INDEX(senior!F$2:F$77,$J25))</f>
        <v>דרור מלמד</v>
      </c>
      <c r="O25" s="28" t="str">
        <f>IF(ISERROR($J25),"",INDEX(senior!I$2:I$77,$J25))</f>
        <v>גדעון חזן</v>
      </c>
      <c r="P25" s="26">
        <f>IF(ISERROR(J25),0,P$1/L25*100)</f>
        <v>65.434884814292431</v>
      </c>
      <c r="Q25" s="27">
        <f>MATCH($A25,youth!Q$2:Q$77,0)</f>
        <v>52</v>
      </c>
      <c r="R25" s="27">
        <f>IF(ISERROR($Q25),"",INDEX(youth!A$2:A$77,$Q25))</f>
        <v>18</v>
      </c>
      <c r="S25" s="28">
        <f>IF(ISERROR($Q25),"",INDEX(youth!R$2:R$77,$Q25))</f>
        <v>0.14277777777777778</v>
      </c>
      <c r="T25" s="28" t="str">
        <f>IF(ISERROR($Q25),"",INDEX(youth!C$2:C$77,$Q25))</f>
        <v>עומר סט</v>
      </c>
      <c r="U25" s="28" t="str">
        <f>IF(ISERROR($Q25),"",INDEX(youth!F$2:F$77,$Q25))</f>
        <v>מיה פלדמן</v>
      </c>
      <c r="V25" s="28" t="str">
        <f>IF(ISERROR($Q25),"",INDEX(youth!I$2:I$77,$Q25))</f>
        <v>גאיה שדמי</v>
      </c>
      <c r="W25" s="26">
        <f>IF(ISERROR(Q25),0,W$1/S25*100)</f>
        <v>30.698767833981837</v>
      </c>
      <c r="X25" s="27" t="e">
        <f>MATCH($A25,women!Q$2:Q$77,0)</f>
        <v>#N/A</v>
      </c>
      <c r="Y25" s="27" t="str">
        <f>IF(ISERROR($X25),"",INDEX(women!A$2:A$77,$X25))</f>
        <v/>
      </c>
      <c r="Z25" s="28" t="str">
        <f>IF(ISERROR($X25),"",INDEX(women!R$2:R$77,$X25))</f>
        <v/>
      </c>
      <c r="AA25" s="28" t="str">
        <f>IF(ISERROR($X25),"",INDEX(women!C$2:C$77,$X25))</f>
        <v/>
      </c>
      <c r="AB25" s="28" t="str">
        <f>IF(ISERROR($X25),"",INDEX(women!F$2:F$77,$X25))</f>
        <v/>
      </c>
      <c r="AC25" s="28" t="str">
        <f>IF(ISERROR($X25),"",INDEX(women!I$2:I$77,$X25))</f>
        <v/>
      </c>
      <c r="AD25" s="26">
        <f>IF(ISERROR(X25),0,AD$1/Z25*100)</f>
        <v>0</v>
      </c>
      <c r="AE25" t="str">
        <f>RIGHT(A25,1)</f>
        <v>3</v>
      </c>
    </row>
    <row r="26" spans="1:31">
      <c r="A26" s="25" t="s">
        <v>190</v>
      </c>
      <c r="B26" s="26">
        <f>I26+P26+W26+AD26-MIN(P26,W26,AD26)</f>
        <v>93.252424752260836</v>
      </c>
      <c r="C26" s="27">
        <f>MATCH($A26,open!Q$2:Q$77,0)</f>
        <v>73</v>
      </c>
      <c r="D26" s="27">
        <f>IF(ISERROR($C26),"",INDEX(open!A$2:A$77,$C26))</f>
        <v>25</v>
      </c>
      <c r="E26" s="28">
        <f>IF(ISERROR($C26),"",INDEX(open!R$2:R$77,$C26))</f>
        <v>0.14251157407407408</v>
      </c>
      <c r="F26" s="28" t="str">
        <f>IF(ISERROR($C26),"",INDEX(open!C$2:C$77,$C26))</f>
        <v>ירון סיטבון</v>
      </c>
      <c r="G26" s="28" t="str">
        <f>IF(ISERROR($C26),"",INDEX(open!F$2:F$77,$C26))</f>
        <v>אביב יוגב</v>
      </c>
      <c r="H26" s="28" t="str">
        <f>IF(ISERROR($C26),"",INDEX(open!I$2:I$77,$C26))</f>
        <v>גיורא מצפון</v>
      </c>
      <c r="I26" s="26">
        <f>IF(ISERROR(C26),0,I$1/E26*100)</f>
        <v>46.219442865264355</v>
      </c>
      <c r="J26" s="27">
        <f>MATCH($A26,senior!Q$2:Q$77,0)</f>
        <v>64</v>
      </c>
      <c r="K26" s="27">
        <f>IF(ISERROR($J26),"",INDEX(senior!A$2:A$77,$J26))</f>
        <v>22</v>
      </c>
      <c r="L26" s="28">
        <f>IF(ISERROR($J26),"",INDEX(senior!R$2:R$77,$J26))</f>
        <v>0.17125000000000001</v>
      </c>
      <c r="M26" s="28" t="str">
        <f>IF(ISERROR($J26),"",INDEX(senior!C$2:C$77,$J26))</f>
        <v>יוגב דפנה</v>
      </c>
      <c r="N26" s="28" t="str">
        <f>IF(ISERROR($J26),"",INDEX(senior!F$2:F$77,$J26))</f>
        <v>אפרת ירון</v>
      </c>
      <c r="O26" s="28" t="str">
        <f>IF(ISERROR($J26),"",INDEX(senior!I$2:I$77,$J26))</f>
        <v>אנדרה קוצר</v>
      </c>
      <c r="P26" s="26">
        <f>IF(ISERROR(J26),0,P$1/L26*100)</f>
        <v>47.032981886996481</v>
      </c>
      <c r="Q26" s="27" t="e">
        <f>MATCH($A26,youth!Q$2:Q$77,0)</f>
        <v>#N/A</v>
      </c>
      <c r="R26" s="27" t="str">
        <f>IF(ISERROR($Q26),"",INDEX(youth!A$2:A$77,$Q26))</f>
        <v/>
      </c>
      <c r="S26" s="28" t="str">
        <f>IF(ISERROR($Q26),"",INDEX(youth!R$2:R$77,$Q26))</f>
        <v/>
      </c>
      <c r="T26" s="28" t="str">
        <f>IF(ISERROR($Q26),"",INDEX(youth!C$2:C$77,$Q26))</f>
        <v/>
      </c>
      <c r="U26" s="28" t="str">
        <f>IF(ISERROR($Q26),"",INDEX(youth!F$2:F$77,$Q26))</f>
        <v/>
      </c>
      <c r="V26" s="28" t="str">
        <f>IF(ISERROR($Q26),"",INDEX(youth!I$2:I$77,$Q26))</f>
        <v/>
      </c>
      <c r="W26" s="26">
        <f>IF(ISERROR(Q26),0,W$1/S26*100)</f>
        <v>0</v>
      </c>
      <c r="X26" s="27" t="e">
        <f>MATCH($A26,women!Q$2:Q$77,0)</f>
        <v>#N/A</v>
      </c>
      <c r="Y26" s="27" t="str">
        <f>IF(ISERROR($X26),"",INDEX(women!A$2:A$77,$X26))</f>
        <v/>
      </c>
      <c r="Z26" s="28" t="str">
        <f>IF(ISERROR($X26),"",INDEX(women!R$2:R$77,$X26))</f>
        <v/>
      </c>
      <c r="AA26" s="28" t="str">
        <f>IF(ISERROR($X26),"",INDEX(women!C$2:C$77,$X26))</f>
        <v/>
      </c>
      <c r="AB26" s="28" t="str">
        <f>IF(ISERROR($X26),"",INDEX(women!F$2:F$77,$X26))</f>
        <v/>
      </c>
      <c r="AC26" s="28" t="str">
        <f>IF(ISERROR($X26),"",INDEX(women!I$2:I$77,$X26))</f>
        <v/>
      </c>
      <c r="AD26" s="26">
        <f>IF(ISERROR(X26),0,AD$1/Z26*100)</f>
        <v>0</v>
      </c>
      <c r="AE26" t="str">
        <f>RIGHT(A26,1)</f>
        <v>3</v>
      </c>
    </row>
    <row r="27" spans="1:31">
      <c r="A27" s="25" t="s">
        <v>186</v>
      </c>
      <c r="B27" s="26">
        <f>I27+P27+W27+AD27-MIN(P27,W27,AD27)</f>
        <v>53.448540706605229</v>
      </c>
      <c r="C27" s="27" t="e">
        <f>MATCH($A27,open!Q$2:Q$77,0)</f>
        <v>#N/A</v>
      </c>
      <c r="D27" s="27" t="str">
        <f>IF(ISERROR($C27),"",INDEX(open!A$2:A$77,$C27))</f>
        <v/>
      </c>
      <c r="E27" s="28" t="str">
        <f>IF(ISERROR($C27),"",INDEX(open!R$2:R$77,$C27))</f>
        <v/>
      </c>
      <c r="F27" s="28" t="str">
        <f>IF(ISERROR($C27),"",INDEX(open!C$2:C$77,$C27))</f>
        <v/>
      </c>
      <c r="G27" s="28" t="str">
        <f>IF(ISERROR($C27),"",INDEX(open!F$2:F$77,$C27))</f>
        <v/>
      </c>
      <c r="H27" s="28" t="str">
        <f>IF(ISERROR($C27),"",INDEX(open!I$2:I$77,$C27))</f>
        <v/>
      </c>
      <c r="I27" s="26">
        <f>IF(ISERROR(C27),0,I$1/E27*100)</f>
        <v>0</v>
      </c>
      <c r="J27" s="27">
        <f>MATCH($A27,senior!Q$2:Q$77,0)</f>
        <v>52</v>
      </c>
      <c r="K27" s="27">
        <f>IF(ISERROR($J27),"",INDEX(senior!A$2:A$77,$J27))</f>
        <v>18</v>
      </c>
      <c r="L27" s="28">
        <f>IF(ISERROR($J27),"",INDEX(senior!R$2:R$77,$J27))</f>
        <v>0.15069444444444444</v>
      </c>
      <c r="M27" s="28" t="str">
        <f>IF(ISERROR($J27),"",INDEX(senior!C$2:C$77,$J27))</f>
        <v>אהוד דפני</v>
      </c>
      <c r="N27" s="28" t="str">
        <f>IF(ISERROR($J27),"",INDEX(senior!F$2:F$77,$J27))</f>
        <v>וורן גרין</v>
      </c>
      <c r="O27" s="28" t="str">
        <f>IF(ISERROR($J27),"",INDEX(senior!I$2:I$77,$J27))</f>
        <v>רן בלגלי</v>
      </c>
      <c r="P27" s="26">
        <f>IF(ISERROR(J27),0,P$1/L27*100)</f>
        <v>53.448540706605229</v>
      </c>
      <c r="Q27" s="27" t="e">
        <f>MATCH($A27,youth!Q$2:Q$77,0)</f>
        <v>#N/A</v>
      </c>
      <c r="R27" s="27" t="str">
        <f>IF(ISERROR($Q27),"",INDEX(youth!A$2:A$77,$Q27))</f>
        <v/>
      </c>
      <c r="S27" s="28" t="str">
        <f>IF(ISERROR($Q27),"",INDEX(youth!R$2:R$77,$Q27))</f>
        <v/>
      </c>
      <c r="T27" s="28" t="str">
        <f>IF(ISERROR($Q27),"",INDEX(youth!C$2:C$77,$Q27))</f>
        <v/>
      </c>
      <c r="U27" s="28" t="str">
        <f>IF(ISERROR($Q27),"",INDEX(youth!F$2:F$77,$Q27))</f>
        <v/>
      </c>
      <c r="V27" s="28" t="str">
        <f>IF(ISERROR($Q27),"",INDEX(youth!I$2:I$77,$Q27))</f>
        <v/>
      </c>
      <c r="W27" s="26">
        <f>IF(ISERROR(Q27),0,W$1/S27*100)</f>
        <v>0</v>
      </c>
      <c r="X27" s="27" t="e">
        <f>MATCH($A27,women!Q$2:Q$77,0)</f>
        <v>#N/A</v>
      </c>
      <c r="Y27" s="27" t="str">
        <f>IF(ISERROR($X27),"",INDEX(women!A$2:A$77,$X27))</f>
        <v/>
      </c>
      <c r="Z27" s="28" t="str">
        <f>IF(ISERROR($X27),"",INDEX(women!R$2:R$77,$X27))</f>
        <v/>
      </c>
      <c r="AA27" s="28" t="str">
        <f>IF(ISERROR($X27),"",INDEX(women!C$2:C$77,$X27))</f>
        <v/>
      </c>
      <c r="AB27" s="28" t="str">
        <f>IF(ISERROR($X27),"",INDEX(women!F$2:F$77,$X27))</f>
        <v/>
      </c>
      <c r="AC27" s="28" t="str">
        <f>IF(ISERROR($X27),"",INDEX(women!I$2:I$77,$X27))</f>
        <v/>
      </c>
      <c r="AD27" s="26">
        <f>IF(ISERROR(X27),0,AD$1/Z27*100)</f>
        <v>0</v>
      </c>
      <c r="AE27" t="str">
        <f>RIGHT(A27,1)</f>
        <v>3</v>
      </c>
    </row>
    <row r="28" spans="1:31">
      <c r="A28" s="25" t="s">
        <v>187</v>
      </c>
      <c r="B28" s="26">
        <f>I28+P28+W28+AD28-MIN(P28,W28,AD28)</f>
        <v>52.779673871824038</v>
      </c>
      <c r="C28" s="27" t="e">
        <f>MATCH($A28,open!Q$2:Q$77,0)</f>
        <v>#N/A</v>
      </c>
      <c r="D28" s="27" t="str">
        <f>IF(ISERROR($C28),"",INDEX(open!A$2:A$77,$C28))</f>
        <v/>
      </c>
      <c r="E28" s="28" t="str">
        <f>IF(ISERROR($C28),"",INDEX(open!R$2:R$77,$C28))</f>
        <v/>
      </c>
      <c r="F28" s="28" t="str">
        <f>IF(ISERROR($C28),"",INDEX(open!C$2:C$77,$C28))</f>
        <v/>
      </c>
      <c r="G28" s="28" t="str">
        <f>IF(ISERROR($C28),"",INDEX(open!F$2:F$77,$C28))</f>
        <v/>
      </c>
      <c r="H28" s="28" t="str">
        <f>IF(ISERROR($C28),"",INDEX(open!I$2:I$77,$C28))</f>
        <v/>
      </c>
      <c r="I28" s="26">
        <f>IF(ISERROR(C28),0,I$1/E28*100)</f>
        <v>0</v>
      </c>
      <c r="J28" s="27">
        <f>MATCH($A28,senior!Q$2:Q$77,0)</f>
        <v>55</v>
      </c>
      <c r="K28" s="27">
        <f>IF(ISERROR($J28),"",INDEX(senior!A$2:A$77,$J28))</f>
        <v>19</v>
      </c>
      <c r="L28" s="28">
        <f>IF(ISERROR($J28),"",INDEX(senior!R$2:R$77,$J28))</f>
        <v>0.15260416666666668</v>
      </c>
      <c r="M28" s="28" t="str">
        <f>IF(ISERROR($J28),"",INDEX(senior!C$2:C$77,$J28))</f>
        <v>זהבה לוינקרון</v>
      </c>
      <c r="N28" s="28" t="str">
        <f>IF(ISERROR($J28),"",INDEX(senior!F$2:F$77,$J28))</f>
        <v>לובוב לפושנר</v>
      </c>
      <c r="O28" s="28" t="str">
        <f>IF(ISERROR($J28),"",INDEX(senior!I$2:I$77,$J28))</f>
        <v>סמיון גופשטיין</v>
      </c>
      <c r="P28" s="26">
        <f>IF(ISERROR(J28),0,P$1/L28*100)</f>
        <v>52.779673871824038</v>
      </c>
      <c r="Q28" s="27" t="e">
        <f>MATCH($A28,youth!Q$2:Q$77,0)</f>
        <v>#N/A</v>
      </c>
      <c r="R28" s="27" t="str">
        <f>IF(ISERROR($Q28),"",INDEX(youth!A$2:A$77,$Q28))</f>
        <v/>
      </c>
      <c r="S28" s="28" t="str">
        <f>IF(ISERROR($Q28),"",INDEX(youth!R$2:R$77,$Q28))</f>
        <v/>
      </c>
      <c r="T28" s="28" t="str">
        <f>IF(ISERROR($Q28),"",INDEX(youth!C$2:C$77,$Q28))</f>
        <v/>
      </c>
      <c r="U28" s="28" t="str">
        <f>IF(ISERROR($Q28),"",INDEX(youth!F$2:F$77,$Q28))</f>
        <v/>
      </c>
      <c r="V28" s="28" t="str">
        <f>IF(ISERROR($Q28),"",INDEX(youth!I$2:I$77,$Q28))</f>
        <v/>
      </c>
      <c r="W28" s="26">
        <f>IF(ISERROR(Q28),0,W$1/S28*100)</f>
        <v>0</v>
      </c>
      <c r="X28" s="27" t="e">
        <f>MATCH($A28,women!Q$2:Q$77,0)</f>
        <v>#N/A</v>
      </c>
      <c r="Y28" s="27" t="str">
        <f>IF(ISERROR($X28),"",INDEX(women!A$2:A$77,$X28))</f>
        <v/>
      </c>
      <c r="Z28" s="28" t="str">
        <f>IF(ISERROR($X28),"",INDEX(women!R$2:R$77,$X28))</f>
        <v/>
      </c>
      <c r="AA28" s="28" t="str">
        <f>IF(ISERROR($X28),"",INDEX(women!C$2:C$77,$X28))</f>
        <v/>
      </c>
      <c r="AB28" s="28" t="str">
        <f>IF(ISERROR($X28),"",INDEX(women!F$2:F$77,$X28))</f>
        <v/>
      </c>
      <c r="AC28" s="28" t="str">
        <f>IF(ISERROR($X28),"",INDEX(women!I$2:I$77,$X28))</f>
        <v/>
      </c>
      <c r="AD28" s="26">
        <f>IF(ISERROR(X28),0,AD$1/Z28*100)</f>
        <v>0</v>
      </c>
      <c r="AE28" t="str">
        <f>RIGHT(A28,1)</f>
        <v>3</v>
      </c>
    </row>
    <row r="29" spans="1:31">
      <c r="A29" s="25" t="s">
        <v>525</v>
      </c>
      <c r="B29" s="26">
        <f>I29+P29+W29+AD29-MIN(P29,W29,AD29)</f>
        <v>50.876095118898625</v>
      </c>
      <c r="C29" s="27">
        <f>MATCH($A29,open!Q$2:Q$77,0)</f>
        <v>64</v>
      </c>
      <c r="D29" s="27">
        <f>IF(ISERROR($C29),"",INDEX(open!A$2:A$77,$C29))</f>
        <v>22</v>
      </c>
      <c r="E29" s="28">
        <f>IF(ISERROR($C29),"",INDEX(open!R$2:R$77,$C29))</f>
        <v>0.12946759259259258</v>
      </c>
      <c r="F29" s="28" t="str">
        <f>IF(ISERROR($C29),"",INDEX(open!C$2:C$77,$C29))</f>
        <v xml:space="preserve"> </v>
      </c>
      <c r="G29" s="28" t="str">
        <f>IF(ISERROR($C29),"",INDEX(open!F$2:F$77,$C29))</f>
        <v xml:space="preserve"> </v>
      </c>
      <c r="H29" s="28" t="str">
        <f>IF(ISERROR($C29),"",INDEX(open!I$2:I$77,$C29))</f>
        <v xml:space="preserve"> </v>
      </c>
      <c r="I29" s="26">
        <f>IF(ISERROR(C29),0,I$1/E29*100)</f>
        <v>50.876095118898625</v>
      </c>
      <c r="J29" s="27" t="e">
        <f>MATCH($A29,senior!Q$2:Q$77,0)</f>
        <v>#N/A</v>
      </c>
      <c r="K29" s="27" t="str">
        <f>IF(ISERROR($J29),"",INDEX(senior!A$2:A$77,$J29))</f>
        <v/>
      </c>
      <c r="L29" s="28" t="str">
        <f>IF(ISERROR($J29),"",INDEX(senior!R$2:R$77,$J29))</f>
        <v/>
      </c>
      <c r="M29" s="28" t="str">
        <f>IF(ISERROR($J29),"",INDEX(senior!C$2:C$77,$J29))</f>
        <v/>
      </c>
      <c r="N29" s="28" t="str">
        <f>IF(ISERROR($J29),"",INDEX(senior!F$2:F$77,$J29))</f>
        <v/>
      </c>
      <c r="O29" s="28" t="str">
        <f>IF(ISERROR($J29),"",INDEX(senior!I$2:I$77,$J29))</f>
        <v/>
      </c>
      <c r="P29" s="26">
        <f>IF(ISERROR(J29),0,P$1/L29*100)</f>
        <v>0</v>
      </c>
      <c r="Q29" s="27" t="e">
        <f>MATCH($A29,youth!Q$2:Q$77,0)</f>
        <v>#N/A</v>
      </c>
      <c r="R29" s="27" t="str">
        <f>IF(ISERROR($Q29),"",INDEX(youth!A$2:A$77,$Q29))</f>
        <v/>
      </c>
      <c r="S29" s="28" t="str">
        <f>IF(ISERROR($Q29),"",INDEX(youth!R$2:R$77,$Q29))</f>
        <v/>
      </c>
      <c r="T29" s="28" t="str">
        <f>IF(ISERROR($Q29),"",INDEX(youth!C$2:C$77,$Q29))</f>
        <v/>
      </c>
      <c r="U29" s="28" t="str">
        <f>IF(ISERROR($Q29),"",INDEX(youth!F$2:F$77,$Q29))</f>
        <v/>
      </c>
      <c r="V29" s="28" t="str">
        <f>IF(ISERROR($Q29),"",INDEX(youth!I$2:I$77,$Q29))</f>
        <v/>
      </c>
      <c r="W29" s="26">
        <f>IF(ISERROR(Q29),0,W$1/S29*100)</f>
        <v>0</v>
      </c>
      <c r="X29" s="27" t="e">
        <f>MATCH($A29,women!Q$2:Q$77,0)</f>
        <v>#N/A</v>
      </c>
      <c r="Y29" s="27" t="str">
        <f>IF(ISERROR($X29),"",INDEX(women!A$2:A$77,$X29))</f>
        <v/>
      </c>
      <c r="Z29" s="28" t="str">
        <f>IF(ISERROR($X29),"",INDEX(women!R$2:R$77,$X29))</f>
        <v/>
      </c>
      <c r="AA29" s="28" t="str">
        <f>IF(ISERROR($X29),"",INDEX(women!C$2:C$77,$X29))</f>
        <v/>
      </c>
      <c r="AB29" s="28" t="str">
        <f>IF(ISERROR($X29),"",INDEX(women!F$2:F$77,$X29))</f>
        <v/>
      </c>
      <c r="AC29" s="28" t="str">
        <f>IF(ISERROR($X29),"",INDEX(women!I$2:I$77,$X29))</f>
        <v/>
      </c>
      <c r="AD29" s="26">
        <f>IF(ISERROR(X29),0,AD$1/Z29*100)</f>
        <v>0</v>
      </c>
      <c r="AE29" t="str">
        <f>RIGHT(A29,1)</f>
        <v>3</v>
      </c>
    </row>
    <row r="30" spans="1:31">
      <c r="A30" s="29" t="s">
        <v>185</v>
      </c>
      <c r="B30" s="30">
        <f>I30+P30+W30+AD30-MIN(P30,W30,AD30)</f>
        <v>119.38385904554137</v>
      </c>
      <c r="C30" s="31">
        <f>MATCH($A30,open!Q$2:Q$77,0)</f>
        <v>40</v>
      </c>
      <c r="D30" s="31">
        <f>IF(ISERROR($C30),"",INDEX(open!A$2:A$77,$C30))</f>
        <v>14</v>
      </c>
      <c r="E30" s="32">
        <f>IF(ISERROR($C30),"",INDEX(open!R$2:R$77,$C30))</f>
        <v>0.10056712962962962</v>
      </c>
      <c r="F30" s="32" t="str">
        <f>IF(ISERROR($C30),"",INDEX(open!C$2:C$77,$C30))</f>
        <v>גיל שכטר</v>
      </c>
      <c r="G30" s="32" t="str">
        <f>IF(ISERROR($C30),"",INDEX(open!F$2:F$77,$C30))</f>
        <v>שאול וייסמן</v>
      </c>
      <c r="H30" s="32" t="str">
        <f>IF(ISERROR($C30),"",INDEX(open!I$2:I$77,$C30))</f>
        <v>שקד רגב</v>
      </c>
      <c r="I30" s="30">
        <f>IF(ISERROR(C30),0,I$1/E30*100)</f>
        <v>65.496604902750605</v>
      </c>
      <c r="J30" s="31">
        <f>MATCH($A30,senior!Q$2:Q$77,0)</f>
        <v>49</v>
      </c>
      <c r="K30" s="31">
        <f>IF(ISERROR($J30),"",INDEX(senior!A$2:A$77,$J30))</f>
        <v>17</v>
      </c>
      <c r="L30" s="32">
        <f>IF(ISERROR($J30),"",INDEX(senior!R$2:R$77,$J30))</f>
        <v>0.1494675925925926</v>
      </c>
      <c r="M30" s="32" t="str">
        <f>IF(ISERROR($J30),"",INDEX(senior!C$2:C$77,$J30))</f>
        <v>איל נתנאל</v>
      </c>
      <c r="N30" s="32" t="str">
        <f>IF(ISERROR($J30),"",INDEX(senior!F$2:F$77,$J30))</f>
        <v>יוסי לוי</v>
      </c>
      <c r="O30" s="32" t="str">
        <f>IF(ISERROR($J30),"",INDEX(senior!I$2:I$77,$J30))</f>
        <v>משה מנור</v>
      </c>
      <c r="P30" s="30">
        <f>IF(ISERROR(J30),0,P$1/L30*100)</f>
        <v>53.887254142790766</v>
      </c>
      <c r="Q30" s="31" t="e">
        <f>MATCH($A30,youth!Q$2:Q$77,0)</f>
        <v>#N/A</v>
      </c>
      <c r="R30" s="31" t="str">
        <f>IF(ISERROR($Q30),"",INDEX(youth!A$2:A$77,$Q30))</f>
        <v/>
      </c>
      <c r="S30" s="32" t="str">
        <f>IF(ISERROR($Q30),"",INDEX(youth!R$2:R$77,$Q30))</f>
        <v/>
      </c>
      <c r="T30" s="32" t="str">
        <f>IF(ISERROR($Q30),"",INDEX(youth!C$2:C$77,$Q30))</f>
        <v/>
      </c>
      <c r="U30" s="32" t="str">
        <f>IF(ISERROR($Q30),"",INDEX(youth!F$2:F$77,$Q30))</f>
        <v/>
      </c>
      <c r="V30" s="32" t="str">
        <f>IF(ISERROR($Q30),"",INDEX(youth!I$2:I$77,$Q30))</f>
        <v/>
      </c>
      <c r="W30" s="30">
        <f>IF(ISERROR(Q30),0,W$1/S30*100)</f>
        <v>0</v>
      </c>
      <c r="X30" s="31" t="e">
        <f>MATCH($A30,women!Q$2:Q$77,0)</f>
        <v>#N/A</v>
      </c>
      <c r="Y30" s="31" t="str">
        <f>IF(ISERROR($X30),"",INDEX(women!A$2:A$77,$X30))</f>
        <v/>
      </c>
      <c r="Z30" s="32" t="str">
        <f>IF(ISERROR($X30),"",INDEX(women!R$2:R$77,$X30))</f>
        <v/>
      </c>
      <c r="AA30" s="32" t="str">
        <f>IF(ISERROR($X30),"",INDEX(women!C$2:C$77,$X30))</f>
        <v/>
      </c>
      <c r="AB30" s="32" t="str">
        <f>IF(ISERROR($X30),"",INDEX(women!F$2:F$77,$X30))</f>
        <v/>
      </c>
      <c r="AC30" s="32" t="str">
        <f>IF(ISERROR($X30),"",INDEX(women!I$2:I$77,$X30))</f>
        <v/>
      </c>
      <c r="AD30" s="30">
        <f>IF(ISERROR(X30),0,AD$1/Z30*100)</f>
        <v>0</v>
      </c>
      <c r="AE30" t="str">
        <f>RIGHT(A30,1)</f>
        <v>4</v>
      </c>
    </row>
    <row r="31" spans="1:31">
      <c r="A31" s="29" t="s">
        <v>519</v>
      </c>
      <c r="B31" s="30">
        <f>I31+P31+W31+AD31-MIN(P31,W31,AD31)</f>
        <v>90.321164924566688</v>
      </c>
      <c r="C31" s="31">
        <f>MATCH($A31,open!Q$2:Q$77,0)</f>
        <v>61</v>
      </c>
      <c r="D31" s="31">
        <f>IF(ISERROR($C31),"",INDEX(open!A$2:A$77,$C31))</f>
        <v>21</v>
      </c>
      <c r="E31" s="32">
        <f>IF(ISERROR($C31),"",INDEX(open!R$2:R$77,$C31))</f>
        <v>0.12454861111111111</v>
      </c>
      <c r="F31" s="32" t="str">
        <f>IF(ISERROR($C31),"",INDEX(open!C$2:C$77,$C31))</f>
        <v>יוחאי שפי</v>
      </c>
      <c r="G31" s="32" t="str">
        <f>IF(ISERROR($C31),"",INDEX(open!F$2:F$77,$C31))</f>
        <v>אנטון לבד</v>
      </c>
      <c r="H31" s="32" t="str">
        <f>IF(ISERROR($C31),"",INDEX(open!I$2:I$77,$C31))</f>
        <v>זיו קלדרון</v>
      </c>
      <c r="I31" s="30">
        <f>IF(ISERROR(C31),0,I$1/E31*100)</f>
        <v>52.885419570671864</v>
      </c>
      <c r="J31" s="31" t="e">
        <f>MATCH($A31,senior!Q$2:Q$77,0)</f>
        <v>#N/A</v>
      </c>
      <c r="K31" s="31" t="str">
        <f>IF(ISERROR($J31),"",INDEX(senior!A$2:A$77,$J31))</f>
        <v/>
      </c>
      <c r="L31" s="32" t="str">
        <f>IF(ISERROR($J31),"",INDEX(senior!R$2:R$77,$J31))</f>
        <v/>
      </c>
      <c r="M31" s="32" t="str">
        <f>IF(ISERROR($J31),"",INDEX(senior!C$2:C$77,$J31))</f>
        <v/>
      </c>
      <c r="N31" s="32" t="str">
        <f>IF(ISERROR($J31),"",INDEX(senior!F$2:F$77,$J31))</f>
        <v/>
      </c>
      <c r="O31" s="32" t="str">
        <f>IF(ISERROR($J31),"",INDEX(senior!I$2:I$77,$J31))</f>
        <v/>
      </c>
      <c r="P31" s="30">
        <f>IF(ISERROR(J31),0,P$1/L31*100)</f>
        <v>0</v>
      </c>
      <c r="Q31" s="31">
        <f>MATCH($A31,youth!Q$2:Q$77,0)</f>
        <v>46</v>
      </c>
      <c r="R31" s="31">
        <f>IF(ISERROR($Q31),"",INDEX(youth!A$2:A$77,$Q31))</f>
        <v>16</v>
      </c>
      <c r="S31" s="32">
        <f>IF(ISERROR($Q31),"",INDEX(youth!R$2:R$77,$Q31))</f>
        <v>0.11708333333333333</v>
      </c>
      <c r="T31" s="32" t="str">
        <f>IF(ISERROR($Q31),"",INDEX(youth!C$2:C$77,$Q31))</f>
        <v>ענת סיפורים</v>
      </c>
      <c r="U31" s="32" t="str">
        <f>IF(ISERROR($Q31),"",INDEX(youth!F$2:F$77,$Q31))</f>
        <v>שיאן טל מסינג</v>
      </c>
      <c r="V31" s="32" t="str">
        <f>IF(ISERROR($Q31),"",INDEX(youth!I$2:I$77,$Q31))</f>
        <v>אביב טל</v>
      </c>
      <c r="W31" s="30">
        <f>IF(ISERROR(Q31),0,W$1/S31*100)</f>
        <v>37.435745353894816</v>
      </c>
      <c r="X31" s="31" t="e">
        <f>MATCH($A31,women!Q$2:Q$77,0)</f>
        <v>#N/A</v>
      </c>
      <c r="Y31" s="31" t="str">
        <f>IF(ISERROR($X31),"",INDEX(women!A$2:A$77,$X31))</f>
        <v/>
      </c>
      <c r="Z31" s="32" t="str">
        <f>IF(ISERROR($X31),"",INDEX(women!R$2:R$77,$X31))</f>
        <v/>
      </c>
      <c r="AA31" s="32" t="str">
        <f>IF(ISERROR($X31),"",INDEX(women!C$2:C$77,$X31))</f>
        <v/>
      </c>
      <c r="AB31" s="32" t="str">
        <f>IF(ISERROR($X31),"",INDEX(women!F$2:F$77,$X31))</f>
        <v/>
      </c>
      <c r="AC31" s="32" t="str">
        <f>IF(ISERROR($X31),"",INDEX(women!I$2:I$77,$X31))</f>
        <v/>
      </c>
      <c r="AD31" s="30">
        <f>IF(ISERROR(X31),0,AD$1/Z31*100)</f>
        <v>0</v>
      </c>
      <c r="AE31" t="str">
        <f>RIGHT(A31,1)</f>
        <v>4</v>
      </c>
    </row>
    <row r="32" spans="1:31">
      <c r="A32" s="29" t="s">
        <v>526</v>
      </c>
      <c r="B32" s="30">
        <f>I32+P32+W32+AD32-MIN(P32,W32,AD32)</f>
        <v>48.820451231019987</v>
      </c>
      <c r="C32" s="31">
        <f>MATCH($A32,open!Q$2:Q$77,0)</f>
        <v>70</v>
      </c>
      <c r="D32" s="31">
        <f>IF(ISERROR($C32),"",INDEX(open!A$2:A$77,$C32))</f>
        <v>24</v>
      </c>
      <c r="E32" s="32">
        <f>IF(ISERROR($C32),"",INDEX(open!R$2:R$77,$C32))</f>
        <v>0.13491898148148149</v>
      </c>
      <c r="F32" s="32" t="str">
        <f>IF(ISERROR($C32),"",INDEX(open!C$2:C$77,$C32))</f>
        <v>שהם אגוזי</v>
      </c>
      <c r="G32" s="32" t="str">
        <f>IF(ISERROR($C32),"",INDEX(open!F$2:F$77,$C32))</f>
        <v>ים שדמי</v>
      </c>
      <c r="H32" s="32" t="str">
        <f>IF(ISERROR($C32),"",INDEX(open!I$2:I$77,$C32))</f>
        <v>גיא יוחנן</v>
      </c>
      <c r="I32" s="30">
        <f>IF(ISERROR(C32),0,I$1/E32*100)</f>
        <v>48.820451231019987</v>
      </c>
      <c r="J32" s="31" t="e">
        <f>MATCH($A32,senior!Q$2:Q$77,0)</f>
        <v>#N/A</v>
      </c>
      <c r="K32" s="31" t="str">
        <f>IF(ISERROR($J32),"",INDEX(senior!A$2:A$77,$J32))</f>
        <v/>
      </c>
      <c r="L32" s="32" t="str">
        <f>IF(ISERROR($J32),"",INDEX(senior!R$2:R$77,$J32))</f>
        <v/>
      </c>
      <c r="M32" s="32" t="str">
        <f>IF(ISERROR($J32),"",INDEX(senior!C$2:C$77,$J32))</f>
        <v/>
      </c>
      <c r="N32" s="32" t="str">
        <f>IF(ISERROR($J32),"",INDEX(senior!F$2:F$77,$J32))</f>
        <v/>
      </c>
      <c r="O32" s="32" t="str">
        <f>IF(ISERROR($J32),"",INDEX(senior!I$2:I$77,$J32))</f>
        <v/>
      </c>
      <c r="P32" s="30">
        <f>IF(ISERROR(J32),0,P$1/L32*100)</f>
        <v>0</v>
      </c>
      <c r="Q32" s="31" t="e">
        <f>MATCH($A32,youth!Q$2:Q$77,0)</f>
        <v>#N/A</v>
      </c>
      <c r="R32" s="31" t="str">
        <f>IF(ISERROR($Q32),"",INDEX(youth!A$2:A$77,$Q32))</f>
        <v/>
      </c>
      <c r="S32" s="32" t="str">
        <f>IF(ISERROR($Q32),"",INDEX(youth!R$2:R$77,$Q32))</f>
        <v/>
      </c>
      <c r="T32" s="32" t="str">
        <f>IF(ISERROR($Q32),"",INDEX(youth!C$2:C$77,$Q32))</f>
        <v/>
      </c>
      <c r="U32" s="32" t="str">
        <f>IF(ISERROR($Q32),"",INDEX(youth!F$2:F$77,$Q32))</f>
        <v/>
      </c>
      <c r="V32" s="32" t="str">
        <f>IF(ISERROR($Q32),"",INDEX(youth!I$2:I$77,$Q32))</f>
        <v/>
      </c>
      <c r="W32" s="30">
        <f>IF(ISERROR(Q32),0,W$1/S32*100)</f>
        <v>0</v>
      </c>
      <c r="X32" s="31" t="e">
        <f>MATCH($A32,women!Q$2:Q$77,0)</f>
        <v>#N/A</v>
      </c>
      <c r="Y32" s="31" t="str">
        <f>IF(ISERROR($X32),"",INDEX(women!A$2:A$77,$X32))</f>
        <v/>
      </c>
      <c r="Z32" s="32" t="str">
        <f>IF(ISERROR($X32),"",INDEX(women!R$2:R$77,$X32))</f>
        <v/>
      </c>
      <c r="AA32" s="32" t="str">
        <f>IF(ISERROR($X32),"",INDEX(women!C$2:C$77,$X32))</f>
        <v/>
      </c>
      <c r="AB32" s="32" t="str">
        <f>IF(ISERROR($X32),"",INDEX(women!F$2:F$77,$X32))</f>
        <v/>
      </c>
      <c r="AC32" s="32" t="str">
        <f>IF(ISERROR($X32),"",INDEX(women!I$2:I$77,$X32))</f>
        <v/>
      </c>
      <c r="AD32" s="30">
        <f>IF(ISERROR(X32),0,AD$1/Z32*100)</f>
        <v>0</v>
      </c>
      <c r="AE32" t="str">
        <f>RIGHT(A32,1)</f>
        <v>4</v>
      </c>
    </row>
    <row r="33" spans="1:31">
      <c r="A33" s="29" t="s">
        <v>189</v>
      </c>
      <c r="B33" s="30">
        <f>I33+P33+W33+AD33-MIN(P33,W33,AD33)</f>
        <v>47.096643205197608</v>
      </c>
      <c r="C33" s="31" t="e">
        <f>MATCH($A33,open!Q$2:Q$77,0)</f>
        <v>#N/A</v>
      </c>
      <c r="D33" s="31" t="str">
        <f>IF(ISERROR($C33),"",INDEX(open!A$2:A$77,$C33))</f>
        <v/>
      </c>
      <c r="E33" s="32" t="str">
        <f>IF(ISERROR($C33),"",INDEX(open!R$2:R$77,$C33))</f>
        <v/>
      </c>
      <c r="F33" s="32" t="str">
        <f>IF(ISERROR($C33),"",INDEX(open!C$2:C$77,$C33))</f>
        <v/>
      </c>
      <c r="G33" s="32" t="str">
        <f>IF(ISERROR($C33),"",INDEX(open!F$2:F$77,$C33))</f>
        <v/>
      </c>
      <c r="H33" s="32" t="str">
        <f>IF(ISERROR($C33),"",INDEX(open!I$2:I$77,$C33))</f>
        <v/>
      </c>
      <c r="I33" s="30">
        <f>IF(ISERROR(C33),0,I$1/E33*100)</f>
        <v>0</v>
      </c>
      <c r="J33" s="31">
        <f>MATCH($A33,senior!Q$2:Q$77,0)</f>
        <v>61</v>
      </c>
      <c r="K33" s="31">
        <f>IF(ISERROR($J33),"",INDEX(senior!A$2:A$77,$J33))</f>
        <v>21</v>
      </c>
      <c r="L33" s="32">
        <f>IF(ISERROR($J33),"",INDEX(senior!R$2:R$77,$J33))</f>
        <v>0.17101851851851854</v>
      </c>
      <c r="M33" s="32" t="str">
        <f>IF(ISERROR($J33),"",INDEX(senior!C$2:C$77,$J33))</f>
        <v>שאול שפי</v>
      </c>
      <c r="N33" s="32" t="str">
        <f>IF(ISERROR($J33),"",INDEX(senior!F$2:F$77,$J33))</f>
        <v>איציק נוסבוים</v>
      </c>
      <c r="O33" s="32" t="str">
        <f>IF(ISERROR($J33),"",INDEX(senior!I$2:I$77,$J33))</f>
        <v>מנחם מינסקי</v>
      </c>
      <c r="P33" s="30">
        <f>IF(ISERROR(J33),0,P$1/L33*100)</f>
        <v>47.096643205197608</v>
      </c>
      <c r="Q33" s="31" t="e">
        <f>MATCH($A33,youth!Q$2:Q$77,0)</f>
        <v>#N/A</v>
      </c>
      <c r="R33" s="31" t="str">
        <f>IF(ISERROR($Q33),"",INDEX(youth!A$2:A$77,$Q33))</f>
        <v/>
      </c>
      <c r="S33" s="32" t="str">
        <f>IF(ISERROR($Q33),"",INDEX(youth!R$2:R$77,$Q33))</f>
        <v/>
      </c>
      <c r="T33" s="32" t="str">
        <f>IF(ISERROR($Q33),"",INDEX(youth!C$2:C$77,$Q33))</f>
        <v/>
      </c>
      <c r="U33" s="32" t="str">
        <f>IF(ISERROR($Q33),"",INDEX(youth!F$2:F$77,$Q33))</f>
        <v/>
      </c>
      <c r="V33" s="32" t="str">
        <f>IF(ISERROR($Q33),"",INDEX(youth!I$2:I$77,$Q33))</f>
        <v/>
      </c>
      <c r="W33" s="30">
        <f>IF(ISERROR(Q33),0,W$1/S33*100)</f>
        <v>0</v>
      </c>
      <c r="X33" s="31" t="e">
        <f>MATCH($A33,women!Q$2:Q$77,0)</f>
        <v>#N/A</v>
      </c>
      <c r="Y33" s="31" t="str">
        <f>IF(ISERROR($X33),"",INDEX(women!A$2:A$77,$X33))</f>
        <v/>
      </c>
      <c r="Z33" s="32" t="str">
        <f>IF(ISERROR($X33),"",INDEX(women!R$2:R$77,$X33))</f>
        <v/>
      </c>
      <c r="AA33" s="32" t="str">
        <f>IF(ISERROR($X33),"",INDEX(women!C$2:C$77,$X33))</f>
        <v/>
      </c>
      <c r="AB33" s="32" t="str">
        <f>IF(ISERROR($X33),"",INDEX(women!F$2:F$77,$X33))</f>
        <v/>
      </c>
      <c r="AC33" s="32" t="str">
        <f>IF(ISERROR($X33),"",INDEX(women!I$2:I$77,$X33))</f>
        <v/>
      </c>
      <c r="AD33" s="30">
        <f>IF(ISERROR(X33),0,AD$1/Z33*100)</f>
        <v>0</v>
      </c>
      <c r="AE33" t="str">
        <f>RIGHT(A33,1)</f>
        <v>4</v>
      </c>
    </row>
    <row r="34" spans="1:31">
      <c r="A34" s="41" t="s">
        <v>188</v>
      </c>
      <c r="B34" s="42">
        <f>I34+P34+W34+AD34-MIN(P34,W34,AD34)</f>
        <v>50.791912999051156</v>
      </c>
      <c r="C34" s="43" t="e">
        <f>MATCH($A34,open!Q$2:Q$77,0)</f>
        <v>#N/A</v>
      </c>
      <c r="D34" s="43" t="str">
        <f>IF(ISERROR($C34),"",INDEX(open!A$2:A$77,$C34))</f>
        <v/>
      </c>
      <c r="E34" s="44" t="str">
        <f>IF(ISERROR($C34),"",INDEX(open!R$2:R$77,$C34))</f>
        <v/>
      </c>
      <c r="F34" s="44" t="str">
        <f>IF(ISERROR($C34),"",INDEX(open!C$2:C$77,$C34))</f>
        <v/>
      </c>
      <c r="G34" s="44" t="str">
        <f>IF(ISERROR($C34),"",INDEX(open!F$2:F$77,$C34))</f>
        <v/>
      </c>
      <c r="H34" s="44" t="str">
        <f>IF(ISERROR($C34),"",INDEX(open!I$2:I$77,$C34))</f>
        <v/>
      </c>
      <c r="I34" s="42">
        <f>IF(ISERROR(C34),0,I$1/E34*100)</f>
        <v>0</v>
      </c>
      <c r="J34" s="43">
        <f>MATCH($A34,senior!Q$2:Q$77,0)</f>
        <v>58</v>
      </c>
      <c r="K34" s="43">
        <f>IF(ISERROR($J34),"",INDEX(senior!A$2:A$77,$J34))</f>
        <v>20</v>
      </c>
      <c r="L34" s="44">
        <f>IF(ISERROR($J34),"",INDEX(senior!R$2:R$77,$J34))</f>
        <v>0.15857638888888889</v>
      </c>
      <c r="M34" s="44" t="str">
        <f>IF(ISERROR($J34),"",INDEX(senior!C$2:C$77,$J34))</f>
        <v>יובל אברהם</v>
      </c>
      <c r="N34" s="44" t="str">
        <f>IF(ISERROR($J34),"",INDEX(senior!F$2:F$77,$J34))</f>
        <v>ארי פנפיל</v>
      </c>
      <c r="O34" s="44" t="str">
        <f>IF(ISERROR($J34),"",INDEX(senior!I$2:I$77,$J34))</f>
        <v>איתי מורד</v>
      </c>
      <c r="P34" s="42">
        <f>IF(ISERROR(J34),0,P$1/L34*100)</f>
        <v>50.791912999051156</v>
      </c>
      <c r="Q34" s="43" t="e">
        <f>MATCH($A34,youth!Q$2:Q$77,0)</f>
        <v>#N/A</v>
      </c>
      <c r="R34" s="43" t="str">
        <f>IF(ISERROR($Q34),"",INDEX(youth!A$2:A$77,$Q34))</f>
        <v/>
      </c>
      <c r="S34" s="44" t="str">
        <f>IF(ISERROR($Q34),"",INDEX(youth!R$2:R$77,$Q34))</f>
        <v/>
      </c>
      <c r="T34" s="44" t="str">
        <f>IF(ISERROR($Q34),"",INDEX(youth!C$2:C$77,$Q34))</f>
        <v/>
      </c>
      <c r="U34" s="44" t="str">
        <f>IF(ISERROR($Q34),"",INDEX(youth!F$2:F$77,$Q34))</f>
        <v/>
      </c>
      <c r="V34" s="44" t="str">
        <f>IF(ISERROR($Q34),"",INDEX(youth!I$2:I$77,$Q34))</f>
        <v/>
      </c>
      <c r="W34" s="42">
        <f>IF(ISERROR(Q34),0,W$1/S34*100)</f>
        <v>0</v>
      </c>
      <c r="X34" s="43" t="e">
        <f>MATCH($A34,women!Q$2:Q$77,0)</f>
        <v>#N/A</v>
      </c>
      <c r="Y34" s="43" t="str">
        <f>IF(ISERROR($X34),"",INDEX(women!A$2:A$77,$X34))</f>
        <v/>
      </c>
      <c r="Z34" s="44" t="str">
        <f>IF(ISERROR($X34),"",INDEX(women!R$2:R$77,$X34))</f>
        <v/>
      </c>
      <c r="AA34" s="44" t="str">
        <f>IF(ISERROR($X34),"",INDEX(women!C$2:C$77,$X34))</f>
        <v/>
      </c>
      <c r="AB34" s="44" t="str">
        <f>IF(ISERROR($X34),"",INDEX(women!F$2:F$77,$X34))</f>
        <v/>
      </c>
      <c r="AC34" s="44" t="str">
        <f>IF(ISERROR($X34),"",INDEX(women!I$2:I$77,$X34))</f>
        <v/>
      </c>
      <c r="AD34" s="42">
        <f>IF(ISERROR(X34),0,AD$1/Z34*100)</f>
        <v>0</v>
      </c>
      <c r="AE34" t="str">
        <f>RIGHT(A34,1)</f>
        <v>5</v>
      </c>
    </row>
    <row r="35" spans="1:31">
      <c r="A35" s="41" t="s">
        <v>520</v>
      </c>
      <c r="B35" s="42">
        <f>I35+P35+W35+AD35-MIN(P35,W35,AD35)</f>
        <v>36.381977135171482</v>
      </c>
      <c r="C35" s="43" t="e">
        <f>MATCH($A35,open!Q$2:Q$77,0)</f>
        <v>#N/A</v>
      </c>
      <c r="D35" s="43" t="str">
        <f>IF(ISERROR($C35),"",INDEX(open!A$2:A$77,$C35))</f>
        <v/>
      </c>
      <c r="E35" s="44" t="str">
        <f>IF(ISERROR($C35),"",INDEX(open!R$2:R$77,$C35))</f>
        <v/>
      </c>
      <c r="F35" s="44" t="str">
        <f>IF(ISERROR($C35),"",INDEX(open!C$2:C$77,$C35))</f>
        <v/>
      </c>
      <c r="G35" s="44" t="str">
        <f>IF(ISERROR($C35),"",INDEX(open!F$2:F$77,$C35))</f>
        <v/>
      </c>
      <c r="H35" s="44" t="str">
        <f>IF(ISERROR($C35),"",INDEX(open!I$2:I$77,$C35))</f>
        <v/>
      </c>
      <c r="I35" s="42">
        <f>IF(ISERROR(C35),0,I$1/E35*100)</f>
        <v>0</v>
      </c>
      <c r="J35" s="43" t="e">
        <f>MATCH($A35,senior!Q$2:Q$77,0)</f>
        <v>#N/A</v>
      </c>
      <c r="K35" s="43" t="str">
        <f>IF(ISERROR($J35),"",INDEX(senior!A$2:A$77,$J35))</f>
        <v/>
      </c>
      <c r="L35" s="44" t="str">
        <f>IF(ISERROR($J35),"",INDEX(senior!R$2:R$77,$J35))</f>
        <v/>
      </c>
      <c r="M35" s="44" t="str">
        <f>IF(ISERROR($J35),"",INDEX(senior!C$2:C$77,$J35))</f>
        <v/>
      </c>
      <c r="N35" s="44" t="str">
        <f>IF(ISERROR($J35),"",INDEX(senior!F$2:F$77,$J35))</f>
        <v/>
      </c>
      <c r="O35" s="44" t="str">
        <f>IF(ISERROR($J35),"",INDEX(senior!I$2:I$77,$J35))</f>
        <v/>
      </c>
      <c r="P35" s="42">
        <f>IF(ISERROR(J35),0,P$1/L35*100)</f>
        <v>0</v>
      </c>
      <c r="Q35" s="43">
        <f>MATCH($A35,youth!Q$2:Q$77,0)</f>
        <v>49</v>
      </c>
      <c r="R35" s="43">
        <f>IF(ISERROR($Q35),"",INDEX(youth!A$2:A$77,$Q35))</f>
        <v>17</v>
      </c>
      <c r="S35" s="44">
        <f>IF(ISERROR($Q35),"",INDEX(youth!R$2:R$77,$Q35))</f>
        <v>0.12047453703703703</v>
      </c>
      <c r="T35" s="44" t="str">
        <f>IF(ISERROR($Q35),"",INDEX(youth!C$2:C$77,$Q35))</f>
        <v>יובל נוסוביצקי</v>
      </c>
      <c r="U35" s="44" t="str">
        <f>IF(ISERROR($Q35),"",INDEX(youth!F$2:F$77,$Q35))</f>
        <v>יואב רביד</v>
      </c>
      <c r="V35" s="44" t="str">
        <f>IF(ISERROR($Q35),"",INDEX(youth!I$2:I$77,$Q35))</f>
        <v>מתן שמוקלר</v>
      </c>
      <c r="W35" s="42">
        <f>IF(ISERROR(Q35),0,W$1/S35*100)</f>
        <v>36.381977135171482</v>
      </c>
      <c r="X35" s="43" t="e">
        <f>MATCH($A35,women!Q$2:Q$77,0)</f>
        <v>#N/A</v>
      </c>
      <c r="Y35" s="43" t="str">
        <f>IF(ISERROR($X35),"",INDEX(women!A$2:A$77,$X35))</f>
        <v/>
      </c>
      <c r="Z35" s="44" t="str">
        <f>IF(ISERROR($X35),"",INDEX(women!R$2:R$77,$X35))</f>
        <v/>
      </c>
      <c r="AA35" s="44" t="str">
        <f>IF(ISERROR($X35),"",INDEX(women!C$2:C$77,$X35))</f>
        <v/>
      </c>
      <c r="AB35" s="44" t="str">
        <f>IF(ISERROR($X35),"",INDEX(women!F$2:F$77,$X35))</f>
        <v/>
      </c>
      <c r="AC35" s="44" t="str">
        <f>IF(ISERROR($X35),"",INDEX(women!I$2:I$77,$X35))</f>
        <v/>
      </c>
      <c r="AD35" s="42">
        <f>IF(ISERROR(X35),0,AD$1/Z35*100)</f>
        <v>0</v>
      </c>
      <c r="AE35" t="str">
        <f>RIGHT(A35,1)</f>
        <v>5</v>
      </c>
    </row>
  </sheetData>
  <sortState ref="A3:AE35">
    <sortCondition ref="AE3:AE35"/>
    <sortCondition descending="1" ref="B3:B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</vt:lpstr>
      <vt:lpstr>senior</vt:lpstr>
      <vt:lpstr>youth</vt:lpstr>
      <vt:lpstr>women</vt:lpstr>
      <vt:lpstr>waves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2017-12-09T16:45:16Z</dcterms:created>
  <dcterms:modified xsi:type="dcterms:W3CDTF">2017-12-09T19:57:36Z</dcterms:modified>
</cp:coreProperties>
</file>