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i\Documents\MYXL\PERSONAL\"/>
    </mc:Choice>
  </mc:AlternateContent>
  <bookViews>
    <workbookView xWindow="0" yWindow="0" windowWidth="20400" windowHeight="8400" activeTab="4"/>
  </bookViews>
  <sheets>
    <sheet name="open" sheetId="5" r:id="rId1"/>
    <sheet name="senior" sheetId="1" r:id="rId2"/>
    <sheet name="junior" sheetId="2" r:id="rId3"/>
    <sheet name="women" sheetId="4" r:id="rId4"/>
    <sheet name="waves" sheetId="6" r:id="rId5"/>
  </sheets>
  <definedNames>
    <definedName name="_xlnm._FilterDatabase" localSheetId="2" hidden="1">junior!$A$1:$R$55</definedName>
    <definedName name="_xlnm._FilterDatabase" localSheetId="0" hidden="1">open!$A$1:$R$136</definedName>
    <definedName name="_xlnm._FilterDatabase" localSheetId="1" hidden="1">senior!$A$1:$R$88</definedName>
    <definedName name="_xlnm._FilterDatabase" localSheetId="3" hidden="1">women!$A$1:$R$61</definedName>
  </definedNames>
  <calcPr calcId="152511"/>
</workbook>
</file>

<file path=xl/calcChain.xml><?xml version="1.0" encoding="utf-8"?>
<calcChain xmlns="http://schemas.openxmlformats.org/spreadsheetml/2006/main">
  <c r="AD1" i="6" l="1"/>
  <c r="P1" i="6"/>
  <c r="W1" i="6"/>
  <c r="J32" i="6"/>
  <c r="K32" i="6" s="1"/>
  <c r="Q32" i="6"/>
  <c r="R32" i="6" s="1"/>
  <c r="U32" i="6"/>
  <c r="AE32" i="6"/>
  <c r="J34" i="6"/>
  <c r="K34" i="6" s="1"/>
  <c r="Q34" i="6"/>
  <c r="R34" i="6" s="1"/>
  <c r="AE34" i="6"/>
  <c r="J35" i="6"/>
  <c r="K35" i="6" s="1"/>
  <c r="Q35" i="6"/>
  <c r="R35" i="6" s="1"/>
  <c r="AE35" i="6"/>
  <c r="R68" i="1"/>
  <c r="Q68" i="1"/>
  <c r="O68" i="1"/>
  <c r="N68" i="1"/>
  <c r="M68" i="1"/>
  <c r="L68" i="1"/>
  <c r="R89" i="5"/>
  <c r="Q89" i="5"/>
  <c r="O89" i="5"/>
  <c r="N89" i="5"/>
  <c r="M89" i="5"/>
  <c r="L89" i="5"/>
  <c r="R86" i="5"/>
  <c r="Q86" i="5"/>
  <c r="O86" i="5"/>
  <c r="N86" i="5"/>
  <c r="M86" i="5"/>
  <c r="L86" i="5"/>
  <c r="R83" i="5"/>
  <c r="Q83" i="5"/>
  <c r="O83" i="5"/>
  <c r="N83" i="5"/>
  <c r="M83" i="5"/>
  <c r="L83" i="5"/>
  <c r="R59" i="5"/>
  <c r="Q59" i="5"/>
  <c r="O59" i="5"/>
  <c r="N59" i="5"/>
  <c r="M59" i="5"/>
  <c r="L59" i="5"/>
  <c r="AE29" i="6"/>
  <c r="AE28" i="6"/>
  <c r="R17" i="2"/>
  <c r="Q17" i="2"/>
  <c r="N29" i="2"/>
  <c r="N20" i="2"/>
  <c r="N17" i="2"/>
  <c r="N14" i="2"/>
  <c r="N11" i="2"/>
  <c r="N8" i="2"/>
  <c r="N5" i="2"/>
  <c r="N2" i="2"/>
  <c r="L47" i="4"/>
  <c r="M47" i="4"/>
  <c r="N47" i="4"/>
  <c r="O47" i="4"/>
  <c r="Q47" i="4"/>
  <c r="R47" i="4"/>
  <c r="R44" i="4"/>
  <c r="AE21" i="6"/>
  <c r="AE20" i="6"/>
  <c r="Q2" i="5"/>
  <c r="O2" i="5"/>
  <c r="U34" i="6" l="1"/>
  <c r="W32" i="6"/>
  <c r="S32" i="6"/>
  <c r="N32" i="6"/>
  <c r="V32" i="6"/>
  <c r="T32" i="6"/>
  <c r="P32" i="6"/>
  <c r="L32" i="6"/>
  <c r="O32" i="6"/>
  <c r="M32" i="6"/>
  <c r="U35" i="6"/>
  <c r="W35" i="6"/>
  <c r="S35" i="6"/>
  <c r="W34" i="6"/>
  <c r="S34" i="6"/>
  <c r="N34" i="6"/>
  <c r="C3" i="6"/>
  <c r="V34" i="6"/>
  <c r="T34" i="6"/>
  <c r="P34" i="6"/>
  <c r="L34" i="6"/>
  <c r="P35" i="6"/>
  <c r="N35" i="6"/>
  <c r="L35" i="6"/>
  <c r="O35" i="6"/>
  <c r="M35" i="6"/>
  <c r="O34" i="6"/>
  <c r="M34" i="6"/>
  <c r="V35" i="6"/>
  <c r="T35" i="6"/>
  <c r="AE6" i="6"/>
  <c r="AE19" i="6"/>
  <c r="AE7" i="6"/>
  <c r="AE16" i="6"/>
  <c r="AE26" i="6"/>
  <c r="AE30" i="6"/>
  <c r="AE10" i="6"/>
  <c r="AE3" i="6"/>
  <c r="AE14" i="6"/>
  <c r="AE23" i="6"/>
  <c r="AE13" i="6"/>
  <c r="AE9" i="6"/>
  <c r="AE4" i="6"/>
  <c r="AE17" i="6"/>
  <c r="AE24" i="6"/>
  <c r="AE33" i="6"/>
  <c r="AE5" i="6"/>
  <c r="AE15" i="6"/>
  <c r="AE25" i="6"/>
  <c r="AE11" i="6"/>
  <c r="AE22" i="6"/>
  <c r="AE12" i="6"/>
  <c r="AE8" i="6"/>
  <c r="AE18" i="6"/>
  <c r="AE27" i="6"/>
  <c r="AE31" i="6"/>
  <c r="R80" i="5"/>
  <c r="Q80" i="5"/>
  <c r="O80" i="5"/>
  <c r="N80" i="5"/>
  <c r="M80" i="5"/>
  <c r="L80" i="5"/>
  <c r="R77" i="5"/>
  <c r="Q77" i="5"/>
  <c r="O77" i="5"/>
  <c r="N77" i="5"/>
  <c r="M77" i="5"/>
  <c r="L77" i="5"/>
  <c r="R74" i="5"/>
  <c r="Q74" i="5"/>
  <c r="O74" i="5"/>
  <c r="N74" i="5"/>
  <c r="M74" i="5"/>
  <c r="L74" i="5"/>
  <c r="R71" i="5"/>
  <c r="Q71" i="5"/>
  <c r="O71" i="5"/>
  <c r="N71" i="5"/>
  <c r="M71" i="5"/>
  <c r="L71" i="5"/>
  <c r="R68" i="5"/>
  <c r="Q68" i="5"/>
  <c r="O68" i="5"/>
  <c r="N68" i="5"/>
  <c r="M68" i="5"/>
  <c r="L68" i="5"/>
  <c r="R65" i="5"/>
  <c r="Q65" i="5"/>
  <c r="O65" i="5"/>
  <c r="N65" i="5"/>
  <c r="M65" i="5"/>
  <c r="L65" i="5"/>
  <c r="R62" i="5"/>
  <c r="Q62" i="5"/>
  <c r="O62" i="5"/>
  <c r="N62" i="5"/>
  <c r="M62" i="5"/>
  <c r="L62" i="5"/>
  <c r="R56" i="5"/>
  <c r="Q56" i="5"/>
  <c r="O56" i="5"/>
  <c r="N56" i="5"/>
  <c r="M56" i="5"/>
  <c r="L56" i="5"/>
  <c r="R53" i="5"/>
  <c r="Q53" i="5"/>
  <c r="O53" i="5"/>
  <c r="N53" i="5"/>
  <c r="M53" i="5"/>
  <c r="L53" i="5"/>
  <c r="R50" i="5"/>
  <c r="Q50" i="5"/>
  <c r="O50" i="5"/>
  <c r="N50" i="5"/>
  <c r="M50" i="5"/>
  <c r="L50" i="5"/>
  <c r="R47" i="5"/>
  <c r="Q47" i="5"/>
  <c r="O47" i="5"/>
  <c r="N47" i="5"/>
  <c r="M47" i="5"/>
  <c r="L47" i="5"/>
  <c r="R44" i="5"/>
  <c r="Q44" i="5"/>
  <c r="O44" i="5"/>
  <c r="N44" i="5"/>
  <c r="M44" i="5"/>
  <c r="L44" i="5"/>
  <c r="R41" i="5"/>
  <c r="Q41" i="5"/>
  <c r="O41" i="5"/>
  <c r="N41" i="5"/>
  <c r="M41" i="5"/>
  <c r="L41" i="5"/>
  <c r="R38" i="5"/>
  <c r="Q38" i="5"/>
  <c r="O38" i="5"/>
  <c r="N38" i="5"/>
  <c r="M38" i="5"/>
  <c r="L38" i="5"/>
  <c r="R35" i="5"/>
  <c r="Q35" i="5"/>
  <c r="O35" i="5"/>
  <c r="N35" i="5"/>
  <c r="M35" i="5"/>
  <c r="L35" i="5"/>
  <c r="R32" i="5"/>
  <c r="Q32" i="5"/>
  <c r="O32" i="5"/>
  <c r="N32" i="5"/>
  <c r="M32" i="5"/>
  <c r="L32" i="5"/>
  <c r="R29" i="5"/>
  <c r="Q29" i="5"/>
  <c r="O29" i="5"/>
  <c r="N29" i="5"/>
  <c r="M29" i="5"/>
  <c r="L29" i="5"/>
  <c r="R26" i="5"/>
  <c r="Q26" i="5"/>
  <c r="O26" i="5"/>
  <c r="N26" i="5"/>
  <c r="M26" i="5"/>
  <c r="L26" i="5"/>
  <c r="R23" i="5"/>
  <c r="Q23" i="5"/>
  <c r="O23" i="5"/>
  <c r="N23" i="5"/>
  <c r="M23" i="5"/>
  <c r="L23" i="5"/>
  <c r="R20" i="5"/>
  <c r="Q20" i="5"/>
  <c r="O20" i="5"/>
  <c r="N20" i="5"/>
  <c r="M20" i="5"/>
  <c r="L20" i="5"/>
  <c r="R17" i="5"/>
  <c r="Q17" i="5"/>
  <c r="O17" i="5"/>
  <c r="N17" i="5"/>
  <c r="M17" i="5"/>
  <c r="L17" i="5"/>
  <c r="R14" i="5"/>
  <c r="Q14" i="5"/>
  <c r="O14" i="5"/>
  <c r="N14" i="5"/>
  <c r="M14" i="5"/>
  <c r="L14" i="5"/>
  <c r="R11" i="5"/>
  <c r="Q11" i="5"/>
  <c r="O11" i="5"/>
  <c r="N11" i="5"/>
  <c r="M11" i="5"/>
  <c r="L11" i="5"/>
  <c r="R8" i="5"/>
  <c r="Q8" i="5"/>
  <c r="O8" i="5"/>
  <c r="N8" i="5"/>
  <c r="M8" i="5"/>
  <c r="L8" i="5"/>
  <c r="R5" i="5"/>
  <c r="Q5" i="5"/>
  <c r="C35" i="6" s="1"/>
  <c r="O5" i="5"/>
  <c r="N5" i="5"/>
  <c r="M5" i="5"/>
  <c r="L5" i="5"/>
  <c r="Q44" i="4"/>
  <c r="O44" i="4"/>
  <c r="N44" i="4"/>
  <c r="M44" i="4"/>
  <c r="L44" i="4"/>
  <c r="R41" i="4"/>
  <c r="Q41" i="4"/>
  <c r="O41" i="4"/>
  <c r="N41" i="4"/>
  <c r="M41" i="4"/>
  <c r="L41" i="4"/>
  <c r="R38" i="4"/>
  <c r="Q38" i="4"/>
  <c r="O38" i="4"/>
  <c r="N38" i="4"/>
  <c r="M38" i="4"/>
  <c r="L38" i="4"/>
  <c r="R35" i="4"/>
  <c r="Q35" i="4"/>
  <c r="O35" i="4"/>
  <c r="N35" i="4"/>
  <c r="M35" i="4"/>
  <c r="L35" i="4"/>
  <c r="R32" i="4"/>
  <c r="Q32" i="4"/>
  <c r="O32" i="4"/>
  <c r="N32" i="4"/>
  <c r="M32" i="4"/>
  <c r="L32" i="4"/>
  <c r="R29" i="4"/>
  <c r="Q29" i="4"/>
  <c r="O29" i="4"/>
  <c r="N29" i="4"/>
  <c r="M29" i="4"/>
  <c r="L29" i="4"/>
  <c r="R26" i="4"/>
  <c r="Q26" i="4"/>
  <c r="O26" i="4"/>
  <c r="N26" i="4"/>
  <c r="M26" i="4"/>
  <c r="L26" i="4"/>
  <c r="R23" i="4"/>
  <c r="Q23" i="4"/>
  <c r="O23" i="4"/>
  <c r="N23" i="4"/>
  <c r="M23" i="4"/>
  <c r="L23" i="4"/>
  <c r="R20" i="4"/>
  <c r="Q20" i="4"/>
  <c r="O20" i="4"/>
  <c r="N20" i="4"/>
  <c r="M20" i="4"/>
  <c r="L20" i="4"/>
  <c r="R17" i="4"/>
  <c r="Q17" i="4"/>
  <c r="O17" i="4"/>
  <c r="N17" i="4"/>
  <c r="M17" i="4"/>
  <c r="L17" i="4"/>
  <c r="R14" i="4"/>
  <c r="Q14" i="4"/>
  <c r="O14" i="4"/>
  <c r="N14" i="4"/>
  <c r="M14" i="4"/>
  <c r="L14" i="4"/>
  <c r="R11" i="4"/>
  <c r="Q11" i="4"/>
  <c r="O11" i="4"/>
  <c r="N11" i="4"/>
  <c r="M11" i="4"/>
  <c r="L11" i="4"/>
  <c r="R8" i="4"/>
  <c r="Q8" i="4"/>
  <c r="O8" i="4"/>
  <c r="N8" i="4"/>
  <c r="M8" i="4"/>
  <c r="L8" i="4"/>
  <c r="R5" i="4"/>
  <c r="Q5" i="4"/>
  <c r="O5" i="4"/>
  <c r="N5" i="4"/>
  <c r="M5" i="4"/>
  <c r="L5" i="4"/>
  <c r="R29" i="2"/>
  <c r="Q29" i="2"/>
  <c r="O29" i="2"/>
  <c r="M29" i="2"/>
  <c r="L29" i="2"/>
  <c r="R20" i="2"/>
  <c r="Q20" i="2"/>
  <c r="O20" i="2"/>
  <c r="M20" i="2"/>
  <c r="L20" i="2"/>
  <c r="O17" i="2"/>
  <c r="M17" i="2"/>
  <c r="L17" i="2"/>
  <c r="R14" i="2"/>
  <c r="Q14" i="2"/>
  <c r="O14" i="2"/>
  <c r="M14" i="2"/>
  <c r="L14" i="2"/>
  <c r="R11" i="2"/>
  <c r="Q11" i="2"/>
  <c r="O11" i="2"/>
  <c r="M11" i="2"/>
  <c r="L11" i="2"/>
  <c r="R8" i="2"/>
  <c r="Q8" i="2"/>
  <c r="O8" i="2"/>
  <c r="M8" i="2"/>
  <c r="L8" i="2"/>
  <c r="R5" i="2"/>
  <c r="Q5" i="2"/>
  <c r="O5" i="2"/>
  <c r="M5" i="2"/>
  <c r="L5" i="2"/>
  <c r="R2" i="2"/>
  <c r="Q2" i="2"/>
  <c r="O2" i="2"/>
  <c r="M2" i="2"/>
  <c r="L2" i="2"/>
  <c r="R2" i="4"/>
  <c r="Q2" i="4"/>
  <c r="O2" i="4"/>
  <c r="N2" i="4"/>
  <c r="M2" i="4"/>
  <c r="L2" i="4"/>
  <c r="R2" i="5"/>
  <c r="I1" i="6" s="1"/>
  <c r="N2" i="5"/>
  <c r="M2" i="5"/>
  <c r="L2" i="5"/>
  <c r="Q65" i="1"/>
  <c r="Q62" i="1"/>
  <c r="Q59" i="1"/>
  <c r="Q56" i="1"/>
  <c r="Q53" i="1"/>
  <c r="Q50" i="1"/>
  <c r="Q47" i="1"/>
  <c r="Q44" i="1"/>
  <c r="Q41" i="1"/>
  <c r="Q38" i="1"/>
  <c r="Q35" i="1"/>
  <c r="Q32" i="1"/>
  <c r="Q29" i="1"/>
  <c r="Q26" i="1"/>
  <c r="Q23" i="1"/>
  <c r="Q20" i="1"/>
  <c r="Q17" i="1"/>
  <c r="Q14" i="1"/>
  <c r="Q11" i="1"/>
  <c r="Q8" i="1"/>
  <c r="Q5" i="1"/>
  <c r="Q2" i="1"/>
  <c r="R65" i="1"/>
  <c r="O65" i="1"/>
  <c r="N65" i="1"/>
  <c r="M65" i="1"/>
  <c r="L65" i="1"/>
  <c r="R62" i="1"/>
  <c r="O62" i="1"/>
  <c r="N62" i="1"/>
  <c r="M62" i="1"/>
  <c r="L62" i="1"/>
  <c r="R59" i="1"/>
  <c r="O59" i="1"/>
  <c r="N59" i="1"/>
  <c r="M59" i="1"/>
  <c r="L59" i="1"/>
  <c r="R56" i="1"/>
  <c r="O56" i="1"/>
  <c r="N56" i="1"/>
  <c r="M56" i="1"/>
  <c r="L56" i="1"/>
  <c r="R53" i="1"/>
  <c r="O53" i="1"/>
  <c r="N53" i="1"/>
  <c r="M53" i="1"/>
  <c r="L53" i="1"/>
  <c r="R50" i="1"/>
  <c r="O50" i="1"/>
  <c r="N50" i="1"/>
  <c r="M50" i="1"/>
  <c r="L50" i="1"/>
  <c r="R47" i="1"/>
  <c r="O47" i="1"/>
  <c r="N47" i="1"/>
  <c r="M47" i="1"/>
  <c r="L47" i="1"/>
  <c r="R44" i="1"/>
  <c r="O44" i="1"/>
  <c r="N44" i="1"/>
  <c r="M44" i="1"/>
  <c r="L44" i="1"/>
  <c r="R41" i="1"/>
  <c r="O41" i="1"/>
  <c r="N41" i="1"/>
  <c r="M41" i="1"/>
  <c r="L41" i="1"/>
  <c r="R38" i="1"/>
  <c r="O38" i="1"/>
  <c r="N38" i="1"/>
  <c r="M38" i="1"/>
  <c r="L38" i="1"/>
  <c r="R35" i="1"/>
  <c r="O35" i="1"/>
  <c r="N35" i="1"/>
  <c r="M35" i="1"/>
  <c r="L35" i="1"/>
  <c r="R32" i="1"/>
  <c r="O32" i="1"/>
  <c r="N32" i="1"/>
  <c r="M32" i="1"/>
  <c r="L32" i="1"/>
  <c r="R29" i="1"/>
  <c r="O29" i="1"/>
  <c r="N29" i="1"/>
  <c r="M29" i="1"/>
  <c r="L29" i="1"/>
  <c r="R26" i="1"/>
  <c r="O26" i="1"/>
  <c r="N26" i="1"/>
  <c r="M26" i="1"/>
  <c r="L26" i="1"/>
  <c r="R23" i="1"/>
  <c r="O23" i="1"/>
  <c r="N23" i="1"/>
  <c r="M23" i="1"/>
  <c r="L23" i="1"/>
  <c r="R20" i="1"/>
  <c r="O20" i="1"/>
  <c r="N20" i="1"/>
  <c r="M20" i="1"/>
  <c r="L20" i="1"/>
  <c r="R17" i="1"/>
  <c r="O17" i="1"/>
  <c r="N17" i="1"/>
  <c r="M17" i="1"/>
  <c r="L17" i="1"/>
  <c r="R14" i="1"/>
  <c r="O14" i="1"/>
  <c r="N14" i="1"/>
  <c r="M14" i="1"/>
  <c r="L14" i="1"/>
  <c r="R11" i="1"/>
  <c r="O11" i="1"/>
  <c r="N11" i="1"/>
  <c r="M11" i="1"/>
  <c r="L11" i="1"/>
  <c r="R8" i="1"/>
  <c r="O8" i="1"/>
  <c r="N8" i="1"/>
  <c r="M8" i="1"/>
  <c r="L8" i="1"/>
  <c r="R5" i="1"/>
  <c r="O5" i="1"/>
  <c r="N5" i="1"/>
  <c r="M5" i="1"/>
  <c r="L5" i="1"/>
  <c r="M2" i="1"/>
  <c r="N2" i="1"/>
  <c r="O2" i="1"/>
  <c r="R2" i="1"/>
  <c r="L2" i="1"/>
  <c r="C32" i="6" l="1"/>
  <c r="D32" i="6" s="1"/>
  <c r="H35" i="6"/>
  <c r="F35" i="6"/>
  <c r="G35" i="6"/>
  <c r="E35" i="6"/>
  <c r="H3" i="6"/>
  <c r="F3" i="6"/>
  <c r="G3" i="6"/>
  <c r="X32" i="6"/>
  <c r="X34" i="6"/>
  <c r="X35" i="6"/>
  <c r="D3" i="6"/>
  <c r="E3" i="6"/>
  <c r="D35" i="6"/>
  <c r="C33" i="6"/>
  <c r="C28" i="6"/>
  <c r="C24" i="6"/>
  <c r="C20" i="6"/>
  <c r="C17" i="6"/>
  <c r="C12" i="6"/>
  <c r="C8" i="6"/>
  <c r="C5" i="6"/>
  <c r="C30" i="6"/>
  <c r="C27" i="6"/>
  <c r="C23" i="6"/>
  <c r="C19" i="6"/>
  <c r="C16" i="6"/>
  <c r="C11" i="6"/>
  <c r="C7" i="6"/>
  <c r="C29" i="6"/>
  <c r="C25" i="6"/>
  <c r="C21" i="6"/>
  <c r="C15" i="6"/>
  <c r="C13" i="6"/>
  <c r="C9" i="6"/>
  <c r="C6" i="6"/>
  <c r="C34" i="6"/>
  <c r="C31" i="6"/>
  <c r="C26" i="6"/>
  <c r="C22" i="6"/>
  <c r="C18" i="6"/>
  <c r="C14" i="6"/>
  <c r="C10" i="6"/>
  <c r="C4" i="6"/>
  <c r="J29" i="6"/>
  <c r="Q29" i="6"/>
  <c r="Q28" i="6"/>
  <c r="X29" i="6"/>
  <c r="X28" i="6"/>
  <c r="J21" i="6"/>
  <c r="O21" i="6" s="1"/>
  <c r="J28" i="6"/>
  <c r="X16" i="6"/>
  <c r="Z16" i="6" s="1"/>
  <c r="Q19" i="6"/>
  <c r="U19" i="6" s="1"/>
  <c r="Q7" i="6"/>
  <c r="U7" i="6" s="1"/>
  <c r="Q3" i="6"/>
  <c r="U3" i="6" s="1"/>
  <c r="Q6" i="6"/>
  <c r="U6" i="6" s="1"/>
  <c r="Q8" i="6"/>
  <c r="U8" i="6" s="1"/>
  <c r="Q11" i="6"/>
  <c r="U11" i="6" s="1"/>
  <c r="Q4" i="6"/>
  <c r="U4" i="6" s="1"/>
  <c r="Q16" i="6"/>
  <c r="U16" i="6" s="1"/>
  <c r="Q27" i="6"/>
  <c r="R27" i="6" s="1"/>
  <c r="Q22" i="6"/>
  <c r="R22" i="6" s="1"/>
  <c r="Q5" i="6"/>
  <c r="R5" i="6" s="1"/>
  <c r="Q17" i="6"/>
  <c r="R17" i="6" s="1"/>
  <c r="Q9" i="6"/>
  <c r="R9" i="6" s="1"/>
  <c r="Q14" i="6"/>
  <c r="R14" i="6" s="1"/>
  <c r="Q26" i="6"/>
  <c r="R26" i="6" s="1"/>
  <c r="Q25" i="6"/>
  <c r="U25" i="6" s="1"/>
  <c r="Q10" i="6"/>
  <c r="U10" i="6" s="1"/>
  <c r="Q18" i="6"/>
  <c r="U18" i="6" s="1"/>
  <c r="Q33" i="6"/>
  <c r="U33" i="6" s="1"/>
  <c r="Q13" i="6"/>
  <c r="U13" i="6" s="1"/>
  <c r="Q21" i="6"/>
  <c r="Q31" i="6"/>
  <c r="R31" i="6" s="1"/>
  <c r="Q12" i="6"/>
  <c r="U12" i="6" s="1"/>
  <c r="Q15" i="6"/>
  <c r="R15" i="6" s="1"/>
  <c r="Q24" i="6"/>
  <c r="U24" i="6" s="1"/>
  <c r="Q20" i="6"/>
  <c r="R20" i="6" s="1"/>
  <c r="Q23" i="6"/>
  <c r="U23" i="6" s="1"/>
  <c r="Q30" i="6"/>
  <c r="R30" i="6" s="1"/>
  <c r="X20" i="6"/>
  <c r="Z20" i="6" s="1"/>
  <c r="X31" i="6"/>
  <c r="Z31" i="6" s="1"/>
  <c r="X15" i="6"/>
  <c r="Z15" i="6" s="1"/>
  <c r="X24" i="6"/>
  <c r="Z24" i="6" s="1"/>
  <c r="X30" i="6"/>
  <c r="Z30" i="6" s="1"/>
  <c r="X8" i="6"/>
  <c r="X25" i="6"/>
  <c r="Z25" i="6" s="1"/>
  <c r="X10" i="6"/>
  <c r="Z10" i="6" s="1"/>
  <c r="X7" i="6"/>
  <c r="Z7" i="6" s="1"/>
  <c r="X6" i="6"/>
  <c r="Z6" i="6" s="1"/>
  <c r="X23" i="6"/>
  <c r="Z23" i="6" s="1"/>
  <c r="X18" i="6"/>
  <c r="Z18" i="6" s="1"/>
  <c r="X11" i="6"/>
  <c r="Z11" i="6" s="1"/>
  <c r="X33" i="6"/>
  <c r="Z33" i="6" s="1"/>
  <c r="X4" i="6"/>
  <c r="Z4" i="6" s="1"/>
  <c r="X13" i="6"/>
  <c r="Z13" i="6" s="1"/>
  <c r="X3" i="6"/>
  <c r="Z3" i="6" s="1"/>
  <c r="X12" i="6"/>
  <c r="Z12" i="6" s="1"/>
  <c r="X21" i="6"/>
  <c r="X27" i="6"/>
  <c r="Z27" i="6" s="1"/>
  <c r="X22" i="6"/>
  <c r="Z22" i="6" s="1"/>
  <c r="X5" i="6"/>
  <c r="Z5" i="6" s="1"/>
  <c r="X17" i="6"/>
  <c r="Z17" i="6" s="1"/>
  <c r="X9" i="6"/>
  <c r="Z9" i="6" s="1"/>
  <c r="X14" i="6"/>
  <c r="Z14" i="6" s="1"/>
  <c r="X26" i="6"/>
  <c r="Z26" i="6" s="1"/>
  <c r="X19" i="6"/>
  <c r="Z19" i="6" s="1"/>
  <c r="J19" i="6"/>
  <c r="L19" i="6" s="1"/>
  <c r="J27" i="6"/>
  <c r="L27" i="6" s="1"/>
  <c r="J22" i="6"/>
  <c r="L22" i="6" s="1"/>
  <c r="J5" i="6"/>
  <c r="L5" i="6" s="1"/>
  <c r="J17" i="6"/>
  <c r="L17" i="6" s="1"/>
  <c r="J9" i="6"/>
  <c r="L9" i="6" s="1"/>
  <c r="J14" i="6"/>
  <c r="L14" i="6" s="1"/>
  <c r="J10" i="6"/>
  <c r="L10" i="6" s="1"/>
  <c r="J26" i="6"/>
  <c r="L26" i="6" s="1"/>
  <c r="J6" i="6"/>
  <c r="L6" i="6" s="1"/>
  <c r="J8" i="6"/>
  <c r="L8" i="6" s="1"/>
  <c r="J25" i="6"/>
  <c r="L25" i="6" s="1"/>
  <c r="J7" i="6"/>
  <c r="L7" i="6" s="1"/>
  <c r="J31" i="6"/>
  <c r="L31" i="6" s="1"/>
  <c r="J18" i="6"/>
  <c r="L18" i="6" s="1"/>
  <c r="J12" i="6"/>
  <c r="L12" i="6" s="1"/>
  <c r="J11" i="6"/>
  <c r="L11" i="6" s="1"/>
  <c r="J15" i="6"/>
  <c r="L15" i="6" s="1"/>
  <c r="J33" i="6"/>
  <c r="L33" i="6" s="1"/>
  <c r="J24" i="6"/>
  <c r="L24" i="6" s="1"/>
  <c r="J4" i="6"/>
  <c r="L4" i="6" s="1"/>
  <c r="J20" i="6"/>
  <c r="L20" i="6" s="1"/>
  <c r="J13" i="6"/>
  <c r="L13" i="6" s="1"/>
  <c r="J23" i="6"/>
  <c r="L23" i="6" s="1"/>
  <c r="J3" i="6"/>
  <c r="L3" i="6" s="1"/>
  <c r="J30" i="6"/>
  <c r="L30" i="6" s="1"/>
  <c r="J16" i="6"/>
  <c r="L16" i="6" s="1"/>
  <c r="F32" i="6" l="1"/>
  <c r="H32" i="6"/>
  <c r="E32" i="6"/>
  <c r="G32" i="6"/>
  <c r="H18" i="6"/>
  <c r="F18" i="6"/>
  <c r="G18" i="6"/>
  <c r="E18" i="6"/>
  <c r="H34" i="6"/>
  <c r="F34" i="6"/>
  <c r="G34" i="6"/>
  <c r="E34" i="6"/>
  <c r="H15" i="6"/>
  <c r="F15" i="6"/>
  <c r="G15" i="6"/>
  <c r="E15" i="6"/>
  <c r="H7" i="6"/>
  <c r="F7" i="6"/>
  <c r="G7" i="6"/>
  <c r="E7" i="6"/>
  <c r="H30" i="6"/>
  <c r="F30" i="6"/>
  <c r="G30" i="6"/>
  <c r="E30" i="6"/>
  <c r="H17" i="6"/>
  <c r="F17" i="6"/>
  <c r="G17" i="6"/>
  <c r="E17" i="6"/>
  <c r="H24" i="6"/>
  <c r="F24" i="6"/>
  <c r="G24" i="6"/>
  <c r="E24" i="6"/>
  <c r="H10" i="6"/>
  <c r="F10" i="6"/>
  <c r="G10" i="6"/>
  <c r="E10" i="6"/>
  <c r="H26" i="6"/>
  <c r="F26" i="6"/>
  <c r="G26" i="6"/>
  <c r="E26" i="6"/>
  <c r="H9" i="6"/>
  <c r="F9" i="6"/>
  <c r="G9" i="6"/>
  <c r="E9" i="6"/>
  <c r="H25" i="6"/>
  <c r="F25" i="6"/>
  <c r="G25" i="6"/>
  <c r="E25" i="6"/>
  <c r="H16" i="6"/>
  <c r="F16" i="6"/>
  <c r="G16" i="6"/>
  <c r="E16" i="6"/>
  <c r="H23" i="6"/>
  <c r="F23" i="6"/>
  <c r="G23" i="6"/>
  <c r="E23" i="6"/>
  <c r="H8" i="6"/>
  <c r="F8" i="6"/>
  <c r="G8" i="6"/>
  <c r="E8" i="6"/>
  <c r="H33" i="6"/>
  <c r="F33" i="6"/>
  <c r="G33" i="6"/>
  <c r="E33" i="6"/>
  <c r="H4" i="6"/>
  <c r="F4" i="6"/>
  <c r="G4" i="6"/>
  <c r="E4" i="6"/>
  <c r="H14" i="6"/>
  <c r="F14" i="6"/>
  <c r="G14" i="6"/>
  <c r="E14" i="6"/>
  <c r="H22" i="6"/>
  <c r="F22" i="6"/>
  <c r="G22" i="6"/>
  <c r="E22" i="6"/>
  <c r="H31" i="6"/>
  <c r="F31" i="6"/>
  <c r="G31" i="6"/>
  <c r="E31" i="6"/>
  <c r="H6" i="6"/>
  <c r="F6" i="6"/>
  <c r="G6" i="6"/>
  <c r="E6" i="6"/>
  <c r="H13" i="6"/>
  <c r="F13" i="6"/>
  <c r="G13" i="6"/>
  <c r="E13" i="6"/>
  <c r="H21" i="6"/>
  <c r="F21" i="6"/>
  <c r="G21" i="6"/>
  <c r="E21" i="6"/>
  <c r="H29" i="6"/>
  <c r="F29" i="6"/>
  <c r="G29" i="6"/>
  <c r="E29" i="6"/>
  <c r="H11" i="6"/>
  <c r="F11" i="6"/>
  <c r="G11" i="6"/>
  <c r="E11" i="6"/>
  <c r="H19" i="6"/>
  <c r="F19" i="6"/>
  <c r="G19" i="6"/>
  <c r="E19" i="6"/>
  <c r="H27" i="6"/>
  <c r="F27" i="6"/>
  <c r="G27" i="6"/>
  <c r="E27" i="6"/>
  <c r="H5" i="6"/>
  <c r="F5" i="6"/>
  <c r="G5" i="6"/>
  <c r="E5" i="6"/>
  <c r="H12" i="6"/>
  <c r="F12" i="6"/>
  <c r="G12" i="6"/>
  <c r="E12" i="6"/>
  <c r="H20" i="6"/>
  <c r="F20" i="6"/>
  <c r="G20" i="6"/>
  <c r="E20" i="6"/>
  <c r="H28" i="6"/>
  <c r="F28" i="6"/>
  <c r="G28" i="6"/>
  <c r="E28" i="6"/>
  <c r="Y34" i="6"/>
  <c r="AD34" i="6"/>
  <c r="AA34" i="6"/>
  <c r="AB34" i="6"/>
  <c r="Z34" i="6"/>
  <c r="AC34" i="6"/>
  <c r="Y35" i="6"/>
  <c r="AB35" i="6"/>
  <c r="AC35" i="6"/>
  <c r="AD35" i="6"/>
  <c r="Z35" i="6"/>
  <c r="AA35" i="6"/>
  <c r="Y32" i="6"/>
  <c r="AB32" i="6"/>
  <c r="AD32" i="6"/>
  <c r="AC32" i="6"/>
  <c r="Z32" i="6"/>
  <c r="AA32" i="6"/>
  <c r="D4" i="6"/>
  <c r="D14" i="6"/>
  <c r="D10" i="6"/>
  <c r="D18" i="6"/>
  <c r="D26" i="6"/>
  <c r="D34" i="6"/>
  <c r="D9" i="6"/>
  <c r="D15" i="6"/>
  <c r="I15" i="6"/>
  <c r="D25" i="6"/>
  <c r="D7" i="6"/>
  <c r="D16" i="6"/>
  <c r="D23" i="6"/>
  <c r="D30" i="6"/>
  <c r="D8" i="6"/>
  <c r="D17" i="6"/>
  <c r="D24" i="6"/>
  <c r="D33" i="6"/>
  <c r="D22" i="6"/>
  <c r="I31" i="6"/>
  <c r="D31" i="6"/>
  <c r="D6" i="6"/>
  <c r="D13" i="6"/>
  <c r="I21" i="6"/>
  <c r="D21" i="6"/>
  <c r="D29" i="6"/>
  <c r="D11" i="6"/>
  <c r="D19" i="6"/>
  <c r="D27" i="6"/>
  <c r="D5" i="6"/>
  <c r="D12" i="6"/>
  <c r="D20" i="6"/>
  <c r="D28" i="6"/>
  <c r="U28" i="6"/>
  <c r="S28" i="6"/>
  <c r="T28" i="6"/>
  <c r="V28" i="6"/>
  <c r="W28" i="6"/>
  <c r="R28" i="6"/>
  <c r="N29" i="6"/>
  <c r="L29" i="6"/>
  <c r="O29" i="6"/>
  <c r="M29" i="6"/>
  <c r="K29" i="6"/>
  <c r="V29" i="6"/>
  <c r="U29" i="6"/>
  <c r="W29" i="6"/>
  <c r="T29" i="6"/>
  <c r="S29" i="6"/>
  <c r="R29" i="6"/>
  <c r="AD29" i="6"/>
  <c r="Z29" i="6"/>
  <c r="AC29" i="6"/>
  <c r="AB29" i="6"/>
  <c r="Y29" i="6"/>
  <c r="AA29" i="6"/>
  <c r="AB28" i="6"/>
  <c r="AA28" i="6"/>
  <c r="AD28" i="6"/>
  <c r="Z28" i="6"/>
  <c r="AC28" i="6"/>
  <c r="Y28" i="6"/>
  <c r="O3" i="6"/>
  <c r="M21" i="6"/>
  <c r="K21" i="6"/>
  <c r="N28" i="6"/>
  <c r="O28" i="6"/>
  <c r="M28" i="6"/>
  <c r="L28" i="6"/>
  <c r="K28" i="6"/>
  <c r="N21" i="6"/>
  <c r="L21" i="6"/>
  <c r="T16" i="6"/>
  <c r="Y16" i="6"/>
  <c r="V18" i="6"/>
  <c r="U26" i="6"/>
  <c r="AA17" i="6"/>
  <c r="AC16" i="6"/>
  <c r="S5" i="6"/>
  <c r="T26" i="6"/>
  <c r="V3" i="6"/>
  <c r="T33" i="6"/>
  <c r="S3" i="6"/>
  <c r="R3" i="6"/>
  <c r="T3" i="6"/>
  <c r="AB16" i="6"/>
  <c r="AA16" i="6"/>
  <c r="Z8" i="6"/>
  <c r="Y8" i="6"/>
  <c r="Y17" i="6"/>
  <c r="Y30" i="6"/>
  <c r="Y19" i="6"/>
  <c r="S7" i="6"/>
  <c r="S26" i="6"/>
  <c r="T22" i="6"/>
  <c r="V14" i="6"/>
  <c r="T14" i="6"/>
  <c r="S10" i="6"/>
  <c r="R11" i="6"/>
  <c r="U14" i="6"/>
  <c r="V12" i="6"/>
  <c r="S24" i="6"/>
  <c r="V19" i="6"/>
  <c r="U9" i="6"/>
  <c r="S11" i="6"/>
  <c r="V11" i="6"/>
  <c r="U22" i="6"/>
  <c r="T20" i="6"/>
  <c r="V31" i="6"/>
  <c r="T4" i="6"/>
  <c r="T23" i="6"/>
  <c r="V25" i="6"/>
  <c r="S20" i="6"/>
  <c r="S31" i="6"/>
  <c r="V5" i="6"/>
  <c r="V26" i="6"/>
  <c r="R6" i="6"/>
  <c r="R18" i="6"/>
  <c r="U31" i="6"/>
  <c r="R19" i="6"/>
  <c r="T31" i="6"/>
  <c r="T19" i="6"/>
  <c r="S19" i="6"/>
  <c r="S18" i="6"/>
  <c r="V4" i="6"/>
  <c r="R8" i="6"/>
  <c r="U20" i="6"/>
  <c r="T6" i="6"/>
  <c r="T18" i="6"/>
  <c r="T5" i="6"/>
  <c r="S6" i="6"/>
  <c r="S4" i="6"/>
  <c r="V20" i="6"/>
  <c r="V6" i="6"/>
  <c r="V7" i="6"/>
  <c r="R4" i="6"/>
  <c r="R7" i="6"/>
  <c r="R12" i="6"/>
  <c r="U5" i="6"/>
  <c r="V33" i="6"/>
  <c r="T7" i="6"/>
  <c r="T25" i="6"/>
  <c r="V17" i="6"/>
  <c r="S25" i="6"/>
  <c r="V16" i="6"/>
  <c r="R16" i="6"/>
  <c r="R33" i="6"/>
  <c r="R25" i="6"/>
  <c r="R23" i="6"/>
  <c r="T17" i="6"/>
  <c r="T12" i="6"/>
  <c r="V23" i="6"/>
  <c r="V9" i="6"/>
  <c r="S17" i="6"/>
  <c r="S8" i="6"/>
  <c r="T11" i="6"/>
  <c r="T8" i="6"/>
  <c r="S16" i="6"/>
  <c r="S23" i="6"/>
  <c r="S33" i="6"/>
  <c r="S12" i="6"/>
  <c r="V15" i="6"/>
  <c r="V8" i="6"/>
  <c r="R13" i="6"/>
  <c r="R10" i="6"/>
  <c r="R24" i="6"/>
  <c r="U17" i="6"/>
  <c r="U30" i="6"/>
  <c r="T13" i="6"/>
  <c r="S30" i="6"/>
  <c r="S15" i="6"/>
  <c r="V13" i="6"/>
  <c r="V27" i="6"/>
  <c r="T10" i="6"/>
  <c r="T15" i="6"/>
  <c r="T27" i="6"/>
  <c r="V24" i="6"/>
  <c r="S14" i="6"/>
  <c r="S9" i="6"/>
  <c r="S22" i="6"/>
  <c r="S27" i="6"/>
  <c r="U15" i="6"/>
  <c r="T21" i="6"/>
  <c r="U21" i="6"/>
  <c r="S21" i="6"/>
  <c r="V21" i="6"/>
  <c r="R21" i="6"/>
  <c r="W21" i="6"/>
  <c r="T9" i="6"/>
  <c r="T24" i="6"/>
  <c r="T30" i="6"/>
  <c r="S13" i="6"/>
  <c r="V22" i="6"/>
  <c r="V10" i="6"/>
  <c r="V30" i="6"/>
  <c r="U27" i="6"/>
  <c r="AB24" i="6"/>
  <c r="AC12" i="6"/>
  <c r="AB23" i="6"/>
  <c r="AC33" i="6"/>
  <c r="AA24" i="6"/>
  <c r="AA10" i="6"/>
  <c r="Y24" i="6"/>
  <c r="Y33" i="6"/>
  <c r="Y23" i="6"/>
  <c r="AA20" i="6"/>
  <c r="Y20" i="6"/>
  <c r="AB20" i="6"/>
  <c r="AC20" i="6"/>
  <c r="AB7" i="6"/>
  <c r="AB4" i="6"/>
  <c r="AA25" i="6"/>
  <c r="AA19" i="6"/>
  <c r="AC19" i="6"/>
  <c r="AC17" i="6"/>
  <c r="AB30" i="6"/>
  <c r="AA30" i="6"/>
  <c r="AB19" i="6"/>
  <c r="AC25" i="6"/>
  <c r="AB10" i="6"/>
  <c r="Y25" i="6"/>
  <c r="AD30" i="6"/>
  <c r="AC4" i="6"/>
  <c r="AB17" i="6"/>
  <c r="AB25" i="6"/>
  <c r="AA4" i="6"/>
  <c r="Y10" i="6"/>
  <c r="AD25" i="6"/>
  <c r="AC30" i="6"/>
  <c r="AA13" i="6"/>
  <c r="AC18" i="6"/>
  <c r="AC10" i="6"/>
  <c r="Y4" i="6"/>
  <c r="AC5" i="6"/>
  <c r="AC24" i="6"/>
  <c r="AB33" i="6"/>
  <c r="AA8" i="6"/>
  <c r="AA33" i="6"/>
  <c r="AC23" i="6"/>
  <c r="AB15" i="6"/>
  <c r="AB11" i="6"/>
  <c r="AC27" i="6"/>
  <c r="AA12" i="6"/>
  <c r="Y12" i="6"/>
  <c r="Y26" i="6"/>
  <c r="AB12" i="6"/>
  <c r="AA23" i="6"/>
  <c r="AA5" i="6"/>
  <c r="Y5" i="6"/>
  <c r="AD22" i="6"/>
  <c r="AD11" i="6"/>
  <c r="AB3" i="6"/>
  <c r="AA6" i="6"/>
  <c r="AB6" i="6"/>
  <c r="AA27" i="6"/>
  <c r="AB26" i="6"/>
  <c r="AA26" i="6"/>
  <c r="Y11" i="6"/>
  <c r="Y6" i="6"/>
  <c r="AC14" i="6"/>
  <c r="AA14" i="6"/>
  <c r="AC11" i="6"/>
  <c r="AC7" i="6"/>
  <c r="AB13" i="6"/>
  <c r="AB18" i="6"/>
  <c r="AB31" i="6"/>
  <c r="AC9" i="6"/>
  <c r="AD31" i="6"/>
  <c r="AA3" i="6"/>
  <c r="AA15" i="6"/>
  <c r="AC22" i="6"/>
  <c r="Y9" i="6"/>
  <c r="AA21" i="6"/>
  <c r="Z21" i="6"/>
  <c r="AD21" i="6"/>
  <c r="Y21" i="6"/>
  <c r="AC21" i="6"/>
  <c r="AB21" i="6"/>
  <c r="AC31" i="6"/>
  <c r="AA18" i="6"/>
  <c r="AA7" i="6"/>
  <c r="AC13" i="6"/>
  <c r="Y31" i="6"/>
  <c r="Y7" i="6"/>
  <c r="AC3" i="6"/>
  <c r="AA22" i="6"/>
  <c r="Y27" i="6"/>
  <c r="AD26" i="6"/>
  <c r="AD13" i="6"/>
  <c r="AD33" i="6"/>
  <c r="AD12" i="6"/>
  <c r="AC26" i="6"/>
  <c r="AC15" i="6"/>
  <c r="AB14" i="6"/>
  <c r="AB9" i="6"/>
  <c r="AB5" i="6"/>
  <c r="AB22" i="6"/>
  <c r="AB8" i="6"/>
  <c r="AB27" i="6"/>
  <c r="AC6" i="6"/>
  <c r="AA9" i="6"/>
  <c r="AA11" i="6"/>
  <c r="AA31" i="6"/>
  <c r="AC8" i="6"/>
  <c r="Y15" i="6"/>
  <c r="Y14" i="6"/>
  <c r="Y22" i="6"/>
  <c r="Y13" i="6"/>
  <c r="Y18" i="6"/>
  <c r="Y3" i="6"/>
  <c r="O9" i="6"/>
  <c r="N6" i="6"/>
  <c r="K31" i="6"/>
  <c r="M30" i="6"/>
  <c r="N9" i="6"/>
  <c r="O31" i="6"/>
  <c r="M6" i="6"/>
  <c r="K7" i="6"/>
  <c r="M9" i="6"/>
  <c r="M26" i="6"/>
  <c r="M19" i="6"/>
  <c r="O27" i="6"/>
  <c r="N27" i="6"/>
  <c r="O15" i="6"/>
  <c r="M24" i="6"/>
  <c r="K11" i="6"/>
  <c r="O7" i="6"/>
  <c r="K3" i="6"/>
  <c r="K25" i="6"/>
  <c r="K15" i="6"/>
  <c r="K27" i="6"/>
  <c r="K17" i="6"/>
  <c r="O6" i="6"/>
  <c r="M7" i="6"/>
  <c r="M4" i="6"/>
  <c r="M17" i="6"/>
  <c r="O25" i="6"/>
  <c r="P20" i="6"/>
  <c r="K6" i="6"/>
  <c r="K9" i="6"/>
  <c r="K26" i="6"/>
  <c r="K19" i="6"/>
  <c r="N15" i="6"/>
  <c r="N7" i="6"/>
  <c r="N31" i="6"/>
  <c r="N17" i="6"/>
  <c r="M31" i="6"/>
  <c r="O11" i="6"/>
  <c r="M27" i="6"/>
  <c r="M23" i="6"/>
  <c r="N20" i="6"/>
  <c r="M22" i="6"/>
  <c r="P10" i="6"/>
  <c r="K18" i="6"/>
  <c r="K30" i="6"/>
  <c r="M18" i="6"/>
  <c r="M14" i="6"/>
  <c r="N8" i="6"/>
  <c r="P22" i="6"/>
  <c r="K22" i="6"/>
  <c r="K14" i="6"/>
  <c r="O14" i="6"/>
  <c r="N22" i="6"/>
  <c r="N16" i="6"/>
  <c r="O13" i="6"/>
  <c r="M16" i="6"/>
  <c r="P13" i="6"/>
  <c r="K33" i="6"/>
  <c r="K10" i="6"/>
  <c r="M20" i="6"/>
  <c r="M15" i="6"/>
  <c r="N12" i="6"/>
  <c r="O18" i="6"/>
  <c r="O30" i="6"/>
  <c r="N18" i="6"/>
  <c r="O22" i="6"/>
  <c r="K13" i="6"/>
  <c r="M13" i="6"/>
  <c r="N14" i="6"/>
  <c r="M33" i="6"/>
  <c r="O33" i="6"/>
  <c r="N13" i="6"/>
  <c r="K16" i="6"/>
  <c r="K20" i="6"/>
  <c r="O16" i="6"/>
  <c r="N33" i="6"/>
  <c r="O20" i="6"/>
  <c r="K23" i="6"/>
  <c r="K12" i="6"/>
  <c r="K5" i="6"/>
  <c r="O24" i="6"/>
  <c r="O12" i="6"/>
  <c r="N24" i="6"/>
  <c r="O8" i="6"/>
  <c r="M10" i="6"/>
  <c r="N23" i="6"/>
  <c r="O17" i="6"/>
  <c r="N19" i="6"/>
  <c r="O23" i="6"/>
  <c r="N3" i="6"/>
  <c r="K4" i="6"/>
  <c r="N5" i="6"/>
  <c r="O10" i="6"/>
  <c r="O26" i="6"/>
  <c r="M5" i="6"/>
  <c r="N10" i="6"/>
  <c r="N26" i="6"/>
  <c r="N4" i="6"/>
  <c r="K8" i="6"/>
  <c r="K24" i="6"/>
  <c r="M8" i="6"/>
  <c r="N11" i="6"/>
  <c r="N25" i="6"/>
  <c r="O4" i="6"/>
  <c r="M11" i="6"/>
  <c r="O19" i="6"/>
  <c r="M25" i="6"/>
  <c r="M3" i="6"/>
  <c r="O5" i="6"/>
  <c r="M12" i="6"/>
  <c r="N30" i="6"/>
  <c r="P29" i="6" l="1"/>
  <c r="AD23" i="6"/>
  <c r="W5" i="6"/>
  <c r="AD27" i="6"/>
  <c r="AD15" i="6"/>
  <c r="AD19" i="6"/>
  <c r="P21" i="6"/>
  <c r="B21" i="6" s="1"/>
  <c r="W12" i="6"/>
  <c r="W33" i="6"/>
  <c r="W25" i="6"/>
  <c r="W24" i="6"/>
  <c r="W22" i="6"/>
  <c r="W10" i="6"/>
  <c r="W30" i="6"/>
  <c r="W26" i="6"/>
  <c r="W19" i="6"/>
  <c r="W13" i="6"/>
  <c r="W16" i="6"/>
  <c r="W31" i="6"/>
  <c r="W11" i="6"/>
  <c r="W15" i="6"/>
  <c r="W3" i="6"/>
  <c r="W8" i="6"/>
  <c r="W14" i="6"/>
  <c r="W27" i="6"/>
  <c r="P18" i="6"/>
  <c r="P15" i="6"/>
  <c r="P24" i="6"/>
  <c r="P23" i="6"/>
  <c r="P30" i="6"/>
  <c r="P6" i="6"/>
  <c r="P27" i="6"/>
  <c r="P8" i="6"/>
  <c r="P5" i="6"/>
  <c r="P9" i="6"/>
  <c r="P26" i="6"/>
  <c r="P19" i="6"/>
  <c r="I32" i="6" l="1"/>
  <c r="B32" i="6" s="1"/>
  <c r="P7" i="6"/>
  <c r="P14" i="6"/>
  <c r="P17" i="6"/>
  <c r="P25" i="6"/>
  <c r="P16" i="6"/>
  <c r="P3" i="6"/>
  <c r="P4" i="6"/>
  <c r="P33" i="6"/>
  <c r="P12" i="6"/>
  <c r="P11" i="6"/>
  <c r="P28" i="6"/>
  <c r="P31" i="6"/>
  <c r="B31" i="6" s="1"/>
  <c r="I5" i="6"/>
  <c r="I4" i="6"/>
  <c r="I8" i="6"/>
  <c r="I24" i="6"/>
  <c r="I34" i="6"/>
  <c r="B34" i="6" s="1"/>
  <c r="I10" i="6"/>
  <c r="I14" i="6"/>
  <c r="I18" i="6"/>
  <c r="I26" i="6"/>
  <c r="I7" i="6"/>
  <c r="I9" i="6"/>
  <c r="I11" i="6"/>
  <c r="B11" i="6" s="1"/>
  <c r="I13" i="6"/>
  <c r="B13" i="6" s="1"/>
  <c r="I16" i="6"/>
  <c r="I19" i="6"/>
  <c r="B19" i="6" s="1"/>
  <c r="I23" i="6"/>
  <c r="I25" i="6"/>
  <c r="I27" i="6"/>
  <c r="B27" i="6" s="1"/>
  <c r="I29" i="6"/>
  <c r="B29" i="6" s="1"/>
  <c r="I30" i="6"/>
  <c r="B30" i="6" s="1"/>
  <c r="I35" i="6"/>
  <c r="I6" i="6"/>
  <c r="I22" i="6"/>
  <c r="B22" i="6" s="1"/>
  <c r="I28" i="6"/>
  <c r="I12" i="6"/>
  <c r="I17" i="6"/>
  <c r="I20" i="6"/>
  <c r="I33" i="6"/>
  <c r="B35" i="6"/>
  <c r="AD6" i="6"/>
  <c r="AD8" i="6"/>
  <c r="AD17" i="6"/>
  <c r="AD18" i="6"/>
  <c r="AD5" i="6"/>
  <c r="AD14" i="6"/>
  <c r="AD10" i="6"/>
  <c r="AD16" i="6"/>
  <c r="AD9" i="6"/>
  <c r="AD4" i="6"/>
  <c r="AD24" i="6"/>
  <c r="AD7" i="6"/>
  <c r="AD3" i="6"/>
  <c r="AD20" i="6"/>
  <c r="W9" i="6"/>
  <c r="W7" i="6"/>
  <c r="W4" i="6"/>
  <c r="W6" i="6"/>
  <c r="W20" i="6"/>
  <c r="W18" i="6"/>
  <c r="W17" i="6"/>
  <c r="W23" i="6"/>
  <c r="B33" i="6"/>
  <c r="B12" i="6"/>
  <c r="I3" i="6"/>
  <c r="B26" i="6"/>
  <c r="B15" i="6"/>
  <c r="B25" i="6" l="1"/>
  <c r="B28" i="6"/>
  <c r="B14" i="6"/>
  <c r="B16" i="6"/>
  <c r="B3" i="6"/>
  <c r="B5" i="6"/>
  <c r="B8" i="6"/>
  <c r="B24" i="6"/>
  <c r="B10" i="6"/>
  <c r="B17" i="6"/>
  <c r="B6" i="6"/>
  <c r="B9" i="6"/>
  <c r="B23" i="6"/>
  <c r="B4" i="6"/>
  <c r="B20" i="6"/>
  <c r="B18" i="6"/>
  <c r="B7" i="6"/>
</calcChain>
</file>

<file path=xl/sharedStrings.xml><?xml version="1.0" encoding="utf-8"?>
<sst xmlns="http://schemas.openxmlformats.org/spreadsheetml/2006/main" count="827" uniqueCount="704">
  <si>
    <t>מודיעין 7</t>
  </si>
  <si>
    <t> (49) </t>
  </si>
  <si>
    <t>יזרעאל 5</t>
  </si>
  <si>
    <t>אביחי ביאר</t>
  </si>
  <si>
    <t> (55) </t>
  </si>
  <si>
    <t>גליל 3</t>
  </si>
  <si>
    <t> (41) </t>
  </si>
  <si>
    <t>תל אביב 8</t>
  </si>
  <si>
    <t>יזרעאל 6</t>
  </si>
  <si>
    <t> (56) </t>
  </si>
  <si>
    <t>אבנר הלחמי</t>
  </si>
  <si>
    <t>ירון נחושתן</t>
  </si>
  <si>
    <t> (54) </t>
  </si>
  <si>
    <t>השרון 5</t>
  </si>
  <si>
    <t> (45) </t>
  </si>
  <si>
    <t>ראשלצ 2</t>
  </si>
  <si>
    <t>תל אביב 10</t>
  </si>
  <si>
    <t>השרון 4</t>
  </si>
  <si>
    <t> (44) </t>
  </si>
  <si>
    <t>מנשה 7</t>
  </si>
  <si>
    <t> (60) </t>
  </si>
  <si>
    <t>גליל 4</t>
  </si>
  <si>
    <t> (42) </t>
  </si>
  <si>
    <t>יזרעאל 7</t>
  </si>
  <si>
    <t> (57) </t>
  </si>
  <si>
    <t>מודיעין 6</t>
  </si>
  <si>
    <t> (48) </t>
  </si>
  <si>
    <t>כרמל 4</t>
  </si>
  <si>
    <t> (58) </t>
  </si>
  <si>
    <t>משה מנור</t>
  </si>
  <si>
    <t> (53) </t>
  </si>
  <si>
    <t>השרון 6</t>
  </si>
  <si>
    <t> (46) </t>
  </si>
  <si>
    <t> (43) </t>
  </si>
  <si>
    <t> (52) </t>
  </si>
  <si>
    <t>השרון 7</t>
  </si>
  <si>
    <t> (47) </t>
  </si>
  <si>
    <t>יוגב דפנה</t>
  </si>
  <si>
    <t>אפרת ירון</t>
  </si>
  <si>
    <t>תל אביב 9</t>
  </si>
  <si>
    <t>עמק חפר 5</t>
  </si>
  <si>
    <t>מודיעין 9</t>
  </si>
  <si>
    <t> (51) </t>
  </si>
  <si>
    <t>ראשלצ 3</t>
  </si>
  <si>
    <t>מנשה 6</t>
  </si>
  <si>
    <t> (59) </t>
  </si>
  <si>
    <t>מודיעין 8</t>
  </si>
  <si>
    <t> (50) </t>
  </si>
  <si>
    <t>מקום</t>
  </si>
  <si>
    <t>מס קבוצה</t>
  </si>
  <si>
    <t>שם קבוצה</t>
  </si>
  <si>
    <t>זמן</t>
  </si>
  <si>
    <t>שמות הנווטים</t>
  </si>
  <si>
    <t>גל</t>
  </si>
  <si>
    <t>מועדון-גל</t>
  </si>
  <si>
    <t>מודי - 1</t>
  </si>
  <si>
    <t>יזרע - 1</t>
  </si>
  <si>
    <t>מנשה - 1</t>
  </si>
  <si>
    <t>גליל - 1</t>
  </si>
  <si>
    <t>תל א - 1</t>
  </si>
  <si>
    <t>יזרע - 2</t>
  </si>
  <si>
    <t>מודי - 2</t>
  </si>
  <si>
    <t>השרו - 1</t>
  </si>
  <si>
    <t>ראשל - 1</t>
  </si>
  <si>
    <t>תל א - 2</t>
  </si>
  <si>
    <t>השרו - 2</t>
  </si>
  <si>
    <t>מנשה - 2</t>
  </si>
  <si>
    <t>גליל - 2</t>
  </si>
  <si>
    <t>יזרע - 3</t>
  </si>
  <si>
    <t>מודי - 3</t>
  </si>
  <si>
    <t>כרמל - 1</t>
  </si>
  <si>
    <t>מודי - 4</t>
  </si>
  <si>
    <t>השרו - 3</t>
  </si>
  <si>
    <t>מודי - 5</t>
  </si>
  <si>
    <t>השרו - 4</t>
  </si>
  <si>
    <t>מנשה - 3</t>
  </si>
  <si>
    <t>תל א - 3</t>
  </si>
  <si>
    <t>women</t>
  </si>
  <si>
    <t>יזרעאל 9</t>
  </si>
  <si>
    <t>תל אביב 11</t>
  </si>
  <si>
    <t> (99) </t>
  </si>
  <si>
    <t> (98) </t>
  </si>
  <si>
    <t> (83) </t>
  </si>
  <si>
    <t> (94) </t>
  </si>
  <si>
    <t> (106) </t>
  </si>
  <si>
    <t> (93) </t>
  </si>
  <si>
    <t>יזרעאל 10</t>
  </si>
  <si>
    <t>השרון 9</t>
  </si>
  <si>
    <t> (84) </t>
  </si>
  <si>
    <t>מודיעין 13</t>
  </si>
  <si>
    <t> (85) </t>
  </si>
  <si>
    <t>גליל 6</t>
  </si>
  <si>
    <t> (81) </t>
  </si>
  <si>
    <t>תל אביב 15</t>
  </si>
  <si>
    <t> (103) </t>
  </si>
  <si>
    <t> (100) </t>
  </si>
  <si>
    <t>מנשה 12</t>
  </si>
  <si>
    <t> (96) </t>
  </si>
  <si>
    <t> (91) </t>
  </si>
  <si>
    <t> (105) </t>
  </si>
  <si>
    <t> (101) </t>
  </si>
  <si>
    <t>יזרעאל 8</t>
  </si>
  <si>
    <t>מודיעין 14</t>
  </si>
  <si>
    <t> (108) </t>
  </si>
  <si>
    <t> (118) </t>
  </si>
  <si>
    <t>מודיעין 16</t>
  </si>
  <si>
    <t> (111) </t>
  </si>
  <si>
    <t>טכניון 3</t>
  </si>
  <si>
    <t> (117) </t>
  </si>
  <si>
    <t>יזרעאל 11</t>
  </si>
  <si>
    <t> (114) </t>
  </si>
  <si>
    <t>מנשה 14</t>
  </si>
  <si>
    <t>השרון 10</t>
  </si>
  <si>
    <t> (110) </t>
  </si>
  <si>
    <t> (113) </t>
  </si>
  <si>
    <t>מנשה 15</t>
  </si>
  <si>
    <t>מאיר ענת</t>
  </si>
  <si>
    <t> (120) </t>
  </si>
  <si>
    <t> (109) </t>
  </si>
  <si>
    <t>מודיעין 17</t>
  </si>
  <si>
    <t> (112) </t>
  </si>
  <si>
    <t> (115) </t>
  </si>
  <si>
    <t>מנשה 1</t>
  </si>
  <si>
    <t>יוגב רותם</t>
  </si>
  <si>
    <t> (22) </t>
  </si>
  <si>
    <t>השרון 1</t>
  </si>
  <si>
    <t> (3) </t>
  </si>
  <si>
    <t>תל אביב 1</t>
  </si>
  <si>
    <t> (31) </t>
  </si>
  <si>
    <t>מודיעין 2</t>
  </si>
  <si>
    <t>גל איזביצקי</t>
  </si>
  <si>
    <t>איתי מנור</t>
  </si>
  <si>
    <t> (7) </t>
  </si>
  <si>
    <t>יזרעאל 1</t>
  </si>
  <si>
    <t> (13) </t>
  </si>
  <si>
    <t>עמק חפר 1</t>
  </si>
  <si>
    <t> (27) </t>
  </si>
  <si>
    <t>כרמל 1</t>
  </si>
  <si>
    <t> (19) </t>
  </si>
  <si>
    <t>יזרעאל 2</t>
  </si>
  <si>
    <t>ניר יסעור</t>
  </si>
  <si>
    <t> (14) </t>
  </si>
  <si>
    <t>עמק חפר 2</t>
  </si>
  <si>
    <t> (28) </t>
  </si>
  <si>
    <t>מנשה 2</t>
  </si>
  <si>
    <t> (23) </t>
  </si>
  <si>
    <t>מודיעין 1</t>
  </si>
  <si>
    <t>דניאל שחורי</t>
  </si>
  <si>
    <t> (6) </t>
  </si>
  <si>
    <t>טכניון 1</t>
  </si>
  <si>
    <t>אור יאיר</t>
  </si>
  <si>
    <t> (11) </t>
  </si>
  <si>
    <t>מודיעין 3</t>
  </si>
  <si>
    <t> (8) </t>
  </si>
  <si>
    <t>מודיעין 5</t>
  </si>
  <si>
    <t> (10) </t>
  </si>
  <si>
    <t>תל אביב 2</t>
  </si>
  <si>
    <t> (32) </t>
  </si>
  <si>
    <t>תל אביב 7</t>
  </si>
  <si>
    <t> (37) </t>
  </si>
  <si>
    <t>כרמל 3</t>
  </si>
  <si>
    <t> (21) </t>
  </si>
  <si>
    <t>השרון 3</t>
  </si>
  <si>
    <t>מור יפה</t>
  </si>
  <si>
    <t> (5) </t>
  </si>
  <si>
    <t>יזרעאל 3</t>
  </si>
  <si>
    <t> (15) </t>
  </si>
  <si>
    <t>ירושלים 1</t>
  </si>
  <si>
    <t> (17) </t>
  </si>
  <si>
    <t>תל אביב 4</t>
  </si>
  <si>
    <t> (34) </t>
  </si>
  <si>
    <t>כרמל 2</t>
  </si>
  <si>
    <t> (20) </t>
  </si>
  <si>
    <t> (38) </t>
  </si>
  <si>
    <t>יזרעאל 4</t>
  </si>
  <si>
    <t> (16) </t>
  </si>
  <si>
    <t>מנשה 4</t>
  </si>
  <si>
    <t> (25) </t>
  </si>
  <si>
    <t>גליל 2</t>
  </si>
  <si>
    <t> (2) </t>
  </si>
  <si>
    <t>עמק  - 1</t>
  </si>
  <si>
    <t>כרמל - 2</t>
  </si>
  <si>
    <t>טכני - 1</t>
  </si>
  <si>
    <t>ירוש - 1</t>
  </si>
  <si>
    <t>יזרע - 4</t>
  </si>
  <si>
    <t>ניקוד</t>
  </si>
  <si>
    <t>סה"כ</t>
  </si>
  <si>
    <t>Open</t>
  </si>
  <si>
    <t>Senior</t>
  </si>
  <si>
    <t>נווט 1</t>
  </si>
  <si>
    <t>נווט 2</t>
  </si>
  <si>
    <t>נווט 3</t>
  </si>
  <si>
    <t>youth</t>
  </si>
  <si>
    <t>יסעור ניצן</t>
  </si>
  <si>
    <t>עברי מתן</t>
  </si>
  <si>
    <t>יסעור רותם</t>
  </si>
  <si>
    <r>
      <t>      </t>
    </r>
    <r>
      <rPr>
        <sz val="12"/>
        <color theme="1"/>
        <rFont val="Calibri"/>
        <family val="2"/>
        <scheme val="minor"/>
      </rPr>
      <t>0:50:28</t>
    </r>
  </si>
  <si>
    <t>סירוטוב יבגני</t>
  </si>
  <si>
    <t>גיא סבו</t>
  </si>
  <si>
    <t>מרצנקו אלכסיי</t>
  </si>
  <si>
    <r>
      <t>      </t>
    </r>
    <r>
      <rPr>
        <sz val="12"/>
        <color theme="1"/>
        <rFont val="Calibri"/>
        <family val="2"/>
        <scheme val="minor"/>
      </rPr>
      <t>0:56:00</t>
    </r>
  </si>
  <si>
    <t> (29) </t>
  </si>
  <si>
    <t>גריף דניאל</t>
  </si>
  <si>
    <t>כהנא אלון</t>
  </si>
  <si>
    <t>נוסבאום נדב</t>
  </si>
  <si>
    <r>
      <t>      </t>
    </r>
    <r>
      <rPr>
        <sz val="12"/>
        <color theme="1"/>
        <rFont val="Calibri"/>
        <family val="2"/>
        <scheme val="minor"/>
      </rPr>
      <t>0:58:38</t>
    </r>
  </si>
  <si>
    <t>יובל נתנאל</t>
  </si>
  <si>
    <r>
      <t>      </t>
    </r>
    <r>
      <rPr>
        <sz val="12"/>
        <color theme="1"/>
        <rFont val="Calibri"/>
        <family val="2"/>
        <scheme val="minor"/>
      </rPr>
      <t>0:58:53</t>
    </r>
  </si>
  <si>
    <t>סגל זף</t>
  </si>
  <si>
    <t>שפר שחר</t>
  </si>
  <si>
    <t>זורע אלון</t>
  </si>
  <si>
    <r>
      <t>      </t>
    </r>
    <r>
      <rPr>
        <sz val="12"/>
        <color theme="1"/>
        <rFont val="Calibri"/>
        <family val="2"/>
        <scheme val="minor"/>
      </rPr>
      <t>1:00:35</t>
    </r>
  </si>
  <si>
    <t>השרון 2</t>
  </si>
  <si>
    <t>הימן אייל</t>
  </si>
  <si>
    <t>סגל תום</t>
  </si>
  <si>
    <t>ליפמן אשל</t>
  </si>
  <si>
    <r>
      <t>      </t>
    </r>
    <r>
      <rPr>
        <sz val="12"/>
        <color theme="1"/>
        <rFont val="Calibri"/>
        <family val="2"/>
        <scheme val="minor"/>
      </rPr>
      <t>1:01:46</t>
    </r>
  </si>
  <si>
    <t> (4) </t>
  </si>
  <si>
    <t>מנור איתי</t>
  </si>
  <si>
    <t>אביעד אריאל</t>
  </si>
  <si>
    <t>נתנאל יובל</t>
  </si>
  <si>
    <r>
      <t>      </t>
    </r>
    <r>
      <rPr>
        <sz val="12"/>
        <color theme="1"/>
        <rFont val="Calibri"/>
        <family val="2"/>
        <scheme val="minor"/>
      </rPr>
      <t>1:04:31</t>
    </r>
  </si>
  <si>
    <t> (9) </t>
  </si>
  <si>
    <t>פניני תומר</t>
  </si>
  <si>
    <t>שמואלי מופז</t>
  </si>
  <si>
    <t>שמואלי חן</t>
  </si>
  <si>
    <r>
      <t>      </t>
    </r>
    <r>
      <rPr>
        <sz val="12"/>
        <color theme="1"/>
        <rFont val="Calibri"/>
        <family val="2"/>
        <scheme val="minor"/>
      </rPr>
      <t>1:05:33</t>
    </r>
  </si>
  <si>
    <t>סט כרמל</t>
  </si>
  <si>
    <t>בן יוסף דולב</t>
  </si>
  <si>
    <t>יופיטר רותם</t>
  </si>
  <si>
    <r>
      <t>      </t>
    </r>
    <r>
      <rPr>
        <sz val="12"/>
        <color theme="1"/>
        <rFont val="Calibri"/>
        <family val="2"/>
        <scheme val="minor"/>
      </rPr>
      <t>1:05:53</t>
    </r>
  </si>
  <si>
    <t>שפירא אורן</t>
  </si>
  <si>
    <t>דבש אורי</t>
  </si>
  <si>
    <r>
      <t>      </t>
    </r>
    <r>
      <rPr>
        <sz val="12"/>
        <color theme="1"/>
        <rFont val="Calibri"/>
        <family val="2"/>
        <scheme val="minor"/>
      </rPr>
      <t>1:06:23</t>
    </r>
  </si>
  <si>
    <t>גליל 1</t>
  </si>
  <si>
    <t>שמלא יאיר</t>
  </si>
  <si>
    <t>רינת גיל</t>
  </si>
  <si>
    <t>קוזלוב אלכסנדר</t>
  </si>
  <si>
    <r>
      <t>      </t>
    </r>
    <r>
      <rPr>
        <sz val="12"/>
        <color theme="1"/>
        <rFont val="Calibri"/>
        <family val="2"/>
        <scheme val="minor"/>
      </rPr>
      <t>1:07:51</t>
    </r>
  </si>
  <si>
    <t> (1) </t>
  </si>
  <si>
    <t>נדב גנוסר</t>
  </si>
  <si>
    <t>גנוסר תומר</t>
  </si>
  <si>
    <t>יובל גנוסר</t>
  </si>
  <si>
    <r>
      <t>      </t>
    </r>
    <r>
      <rPr>
        <sz val="12"/>
        <color theme="1"/>
        <rFont val="Calibri"/>
        <family val="2"/>
        <scheme val="minor"/>
      </rPr>
      <t>1:11:03</t>
    </r>
  </si>
  <si>
    <t>תל אביב 3</t>
  </si>
  <si>
    <t>שפי יוחאי</t>
  </si>
  <si>
    <t>ורבין עודד</t>
  </si>
  <si>
    <t>כהן נמרוד</t>
  </si>
  <si>
    <r>
      <t>      </t>
    </r>
    <r>
      <rPr>
        <sz val="12"/>
        <color theme="1"/>
        <rFont val="Calibri"/>
        <family val="2"/>
        <scheme val="minor"/>
      </rPr>
      <t>1:11:23</t>
    </r>
  </si>
  <si>
    <t> (33) </t>
  </si>
  <si>
    <t>ארצי ירון</t>
  </si>
  <si>
    <t>אברהם דקל</t>
  </si>
  <si>
    <t>אברהם רגב</t>
  </si>
  <si>
    <r>
      <t>      </t>
    </r>
    <r>
      <rPr>
        <sz val="12"/>
        <color theme="1"/>
        <rFont val="Calibri"/>
        <family val="2"/>
        <scheme val="minor"/>
      </rPr>
      <t>1:12:19</t>
    </r>
  </si>
  <si>
    <t>הולנדר חן</t>
  </si>
  <si>
    <t>הולנדר אלון</t>
  </si>
  <si>
    <t>קצפ רוי</t>
  </si>
  <si>
    <r>
      <t>      </t>
    </r>
    <r>
      <rPr>
        <sz val="12"/>
        <color theme="1"/>
        <rFont val="Calibri"/>
        <family val="2"/>
        <scheme val="minor"/>
      </rPr>
      <t>1:12:27</t>
    </r>
  </si>
  <si>
    <t>קאופמן אסף</t>
  </si>
  <si>
    <t>מרסר שי</t>
  </si>
  <si>
    <t>בן דור יואב</t>
  </si>
  <si>
    <r>
      <t>      </t>
    </r>
    <r>
      <rPr>
        <sz val="12"/>
        <color theme="1"/>
        <rFont val="Calibri"/>
        <family val="2"/>
        <scheme val="minor"/>
      </rPr>
      <t>1:12:46</t>
    </r>
  </si>
  <si>
    <t>שביב רן</t>
  </si>
  <si>
    <t>גוטמן רעי</t>
  </si>
  <si>
    <t>סרגה אלי</t>
  </si>
  <si>
    <r>
      <t>      </t>
    </r>
    <r>
      <rPr>
        <sz val="12"/>
        <color theme="1"/>
        <rFont val="Calibri"/>
        <family val="2"/>
        <scheme val="minor"/>
      </rPr>
      <t>1:13:21</t>
    </r>
  </si>
  <si>
    <t>ניסים יונתן</t>
  </si>
  <si>
    <t>לוגרנר מתי</t>
  </si>
  <si>
    <t>יעקבי ארם</t>
  </si>
  <si>
    <r>
      <t>      </t>
    </r>
    <r>
      <rPr>
        <sz val="12"/>
        <color theme="1"/>
        <rFont val="Calibri"/>
        <family val="2"/>
        <scheme val="minor"/>
      </rPr>
      <t>1:16:17</t>
    </r>
  </si>
  <si>
    <t>גפן גוש</t>
  </si>
  <si>
    <t>רם שי</t>
  </si>
  <si>
    <t>כהן תומר</t>
  </si>
  <si>
    <r>
      <t>      </t>
    </r>
    <r>
      <rPr>
        <sz val="12"/>
        <color theme="1"/>
        <rFont val="Calibri"/>
        <family val="2"/>
        <scheme val="minor"/>
      </rPr>
      <t>1:18:29</t>
    </r>
  </si>
  <si>
    <t>גרנט רועי</t>
  </si>
  <si>
    <t>לום דולב</t>
  </si>
  <si>
    <t>גולן סתיו</t>
  </si>
  <si>
    <r>
      <t>      </t>
    </r>
    <r>
      <rPr>
        <sz val="12"/>
        <color theme="1"/>
        <rFont val="Calibri"/>
        <family val="2"/>
        <scheme val="minor"/>
      </rPr>
      <t>1:19:18</t>
    </r>
  </si>
  <si>
    <t>ירושלים 2</t>
  </si>
  <si>
    <t>מה טוב יואב</t>
  </si>
  <si>
    <t>רז רוטשילד דניאל</t>
  </si>
  <si>
    <t>ניב שגיא</t>
  </si>
  <si>
    <r>
      <t>      </t>
    </r>
    <r>
      <rPr>
        <sz val="12"/>
        <color theme="1"/>
        <rFont val="Calibri"/>
        <family val="2"/>
        <scheme val="minor"/>
      </rPr>
      <t>1:20:34</t>
    </r>
  </si>
  <si>
    <t> (82) </t>
  </si>
  <si>
    <t>ריינהרץ יניב</t>
  </si>
  <si>
    <t>מינדל ברק</t>
  </si>
  <si>
    <t>בולוטני מיכאל</t>
  </si>
  <si>
    <r>
      <t>      </t>
    </r>
    <r>
      <rPr>
        <sz val="12"/>
        <color theme="1"/>
        <rFont val="Calibri"/>
        <family val="2"/>
        <scheme val="minor"/>
      </rPr>
      <t>1:21:44</t>
    </r>
  </si>
  <si>
    <t>ראשלצ 1</t>
  </si>
  <si>
    <t>שרון דניאל</t>
  </si>
  <si>
    <t>פארן נועם</t>
  </si>
  <si>
    <t>גלוזשטיין ולרי</t>
  </si>
  <si>
    <r>
      <t>      </t>
    </r>
    <r>
      <rPr>
        <sz val="12"/>
        <color theme="1"/>
        <rFont val="Calibri"/>
        <family val="2"/>
        <scheme val="minor"/>
      </rPr>
      <t>1:27:02</t>
    </r>
  </si>
  <si>
    <t> (39) </t>
  </si>
  <si>
    <t>רונן אייל</t>
  </si>
  <si>
    <t>צופה איתי</t>
  </si>
  <si>
    <t>צופה אופק</t>
  </si>
  <si>
    <r>
      <t>      </t>
    </r>
    <r>
      <rPr>
        <sz val="12"/>
        <color theme="1"/>
        <rFont val="Calibri"/>
        <family val="2"/>
        <scheme val="minor"/>
      </rPr>
      <t>1:35:12</t>
    </r>
  </si>
  <si>
    <t>מנשה 5</t>
  </si>
  <si>
    <t>יוגב רביב</t>
  </si>
  <si>
    <t>מצפון גיורא</t>
  </si>
  <si>
    <t>שחר ליעד</t>
  </si>
  <si>
    <r>
      <t>      </t>
    </r>
    <r>
      <rPr>
        <sz val="12"/>
        <color theme="1"/>
        <rFont val="Calibri"/>
        <family val="2"/>
        <scheme val="minor"/>
      </rPr>
      <t>1:35:57</t>
    </r>
  </si>
  <si>
    <t>גוברודבסקי סלבה</t>
  </si>
  <si>
    <t>גנדלמן איל</t>
  </si>
  <si>
    <r>
      <t>      </t>
    </r>
    <r>
      <rPr>
        <sz val="12"/>
        <color theme="1"/>
        <rFont val="Calibri"/>
        <family val="2"/>
        <scheme val="minor"/>
      </rPr>
      <t>1:36:41</t>
    </r>
  </si>
  <si>
    <t>תל אביב 5</t>
  </si>
  <si>
    <t>מי שי</t>
  </si>
  <si>
    <t>ברגד יזהר</t>
  </si>
  <si>
    <t>אליאס גילי</t>
  </si>
  <si>
    <r>
      <t>      </t>
    </r>
    <r>
      <rPr>
        <sz val="12"/>
        <color theme="1"/>
        <rFont val="Calibri"/>
        <family val="2"/>
        <scheme val="minor"/>
      </rPr>
      <t>1:39:10</t>
    </r>
  </si>
  <si>
    <t> (35) </t>
  </si>
  <si>
    <t>פרנטה מאור</t>
  </si>
  <si>
    <t>איתמר הראל</t>
  </si>
  <si>
    <t>ליאור אייל</t>
  </si>
  <si>
    <r>
      <t>      </t>
    </r>
    <r>
      <rPr>
        <sz val="12"/>
        <color theme="1"/>
        <rFont val="Calibri"/>
        <family val="2"/>
        <scheme val="minor"/>
      </rPr>
      <t>1:49:10</t>
    </r>
  </si>
  <si>
    <t> (12) </t>
  </si>
  <si>
    <t>עידן אלקחר</t>
  </si>
  <si>
    <t>יוחנן גיא</t>
  </si>
  <si>
    <t>חזן גדעון</t>
  </si>
  <si>
    <r>
      <t>      </t>
    </r>
    <r>
      <rPr>
        <sz val="12"/>
        <color theme="1"/>
        <rFont val="Calibri"/>
        <family val="2"/>
        <scheme val="minor"/>
      </rPr>
      <t>2:26:05</t>
    </r>
  </si>
  <si>
    <t>נהרי צחר</t>
  </si>
  <si>
    <t>גור אלעזר</t>
  </si>
  <si>
    <r>
      <t>      </t>
    </r>
    <r>
      <rPr>
        <sz val="12"/>
        <color theme="1"/>
        <rFont val="Calibri"/>
        <family val="2"/>
        <scheme val="minor"/>
      </rPr>
      <t>1:37:53</t>
    </r>
  </si>
  <si>
    <t> (26) </t>
  </si>
  <si>
    <t>עמק חפר 3</t>
  </si>
  <si>
    <t>סילבר שחר</t>
  </si>
  <si>
    <t>ולינסקי עידן</t>
  </si>
  <si>
    <t>ורשבסקי רועי</t>
  </si>
  <si>
    <t>      </t>
  </si>
  <si>
    <t>DISQ</t>
  </si>
  <si>
    <t>איגוד 1</t>
  </si>
  <si>
    <t>ברקאי נווה</t>
  </si>
  <si>
    <t> (40) </t>
  </si>
  <si>
    <t>מלץ אבי</t>
  </si>
  <si>
    <t>קלקשטיין ניר</t>
  </si>
  <si>
    <t>מינסקי אבי</t>
  </si>
  <si>
    <r>
      <t>      </t>
    </r>
    <r>
      <rPr>
        <sz val="12"/>
        <color theme="1"/>
        <rFont val="Calibri"/>
        <family val="2"/>
        <scheme val="minor"/>
      </rPr>
      <t>?</t>
    </r>
  </si>
  <si>
    <t>?</t>
  </si>
  <si>
    <t>פלדמן שלו</t>
  </si>
  <si>
    <t>נבות זילברשטיין</t>
  </si>
  <si>
    <t>אלקחר בר</t>
  </si>
  <si>
    <r>
      <t>      </t>
    </r>
    <r>
      <rPr>
        <sz val="12"/>
        <color theme="1"/>
        <rFont val="Calibri"/>
        <family val="2"/>
        <scheme val="minor"/>
      </rPr>
      <t>DISQ</t>
    </r>
  </si>
  <si>
    <t> (18) </t>
  </si>
  <si>
    <t>ברעם גיא</t>
  </si>
  <si>
    <t>קמרון אמיר</t>
  </si>
  <si>
    <t>דנק שחר</t>
  </si>
  <si>
    <t>רביד דני</t>
  </si>
  <si>
    <t>קלדרון זיו</t>
  </si>
  <si>
    <t>לבד אנטון</t>
  </si>
  <si>
    <t>חלבה אמיר</t>
  </si>
  <si>
    <t>רביד משה</t>
  </si>
  <si>
    <t>רביד יואב</t>
  </si>
  <si>
    <t>טכניון 2</t>
  </si>
  <si>
    <t>זהר אור</t>
  </si>
  <si>
    <t>בן שעיה ניר</t>
  </si>
  <si>
    <t>קפל גיל</t>
  </si>
  <si>
    <t>תל אביב 6</t>
  </si>
  <si>
    <t>טל אביב</t>
  </si>
  <si>
    <t>קליינמן יניב</t>
  </si>
  <si>
    <t>טייטר ארתור</t>
  </si>
  <si>
    <t> (36) </t>
  </si>
  <si>
    <t>וינשל יואב</t>
  </si>
  <si>
    <t>ישראל עומר</t>
  </si>
  <si>
    <t>מנור נועם</t>
  </si>
  <si>
    <t>אוזן דרור</t>
  </si>
  <si>
    <t>ירדן גלעד</t>
  </si>
  <si>
    <t>סלומון נועם</t>
  </si>
  <si>
    <t> (30) </t>
  </si>
  <si>
    <t>מנשה 3</t>
  </si>
  <si>
    <t>ברקאי סתיו</t>
  </si>
  <si>
    <t>עין דר מתן</t>
  </si>
  <si>
    <t>פלג עומר</t>
  </si>
  <si>
    <t>זמיר סלע</t>
  </si>
  <si>
    <t>סגל ערן</t>
  </si>
  <si>
    <t> (24) </t>
  </si>
  <si>
    <t>כצמן אדי</t>
  </si>
  <si>
    <t>גרנט עופר</t>
  </si>
  <si>
    <t>לדרר חגי</t>
  </si>
  <si>
    <t>מודיעין 4</t>
  </si>
  <si>
    <t>עפר מאירוב</t>
  </si>
  <si>
    <t>יובל מישלי</t>
  </si>
  <si>
    <t>יזרעאל 16</t>
  </si>
  <si>
    <t>צוק אילן</t>
  </si>
  <si>
    <r>
      <t>      </t>
    </r>
    <r>
      <rPr>
        <sz val="12"/>
        <color theme="1"/>
        <rFont val="Calibri"/>
        <family val="2"/>
        <scheme val="minor"/>
      </rPr>
      <t>1:00:03</t>
    </r>
  </si>
  <si>
    <t>יופה פבל</t>
  </si>
  <si>
    <t>אבנר עוזי</t>
  </si>
  <si>
    <t>ציזיק דן</t>
  </si>
  <si>
    <r>
      <t>      </t>
    </r>
    <r>
      <rPr>
        <sz val="12"/>
        <color theme="1"/>
        <rFont val="Calibri"/>
        <family val="2"/>
        <scheme val="minor"/>
      </rPr>
      <t>1:06:53</t>
    </r>
  </si>
  <si>
    <t>מנשה 13</t>
  </si>
  <si>
    <t>צפורי דרור</t>
  </si>
  <si>
    <t>סגל דוידי</t>
  </si>
  <si>
    <t>וולשטיין דני</t>
  </si>
  <si>
    <r>
      <t>      </t>
    </r>
    <r>
      <rPr>
        <sz val="12"/>
        <color theme="1"/>
        <rFont val="Calibri"/>
        <family val="2"/>
        <scheme val="minor"/>
      </rPr>
      <t>1:07:52</t>
    </r>
  </si>
  <si>
    <t>הימן רז</t>
  </si>
  <si>
    <t>כספי שי</t>
  </si>
  <si>
    <t>הימן רפי</t>
  </si>
  <si>
    <r>
      <t>      </t>
    </r>
    <r>
      <rPr>
        <sz val="12"/>
        <color theme="1"/>
        <rFont val="Calibri"/>
        <family val="2"/>
        <scheme val="minor"/>
      </rPr>
      <t>1:13:16</t>
    </r>
  </si>
  <si>
    <t>ויסמן שאול</t>
  </si>
  <si>
    <t>עמיעז איתן</t>
  </si>
  <si>
    <r>
      <t>      </t>
    </r>
    <r>
      <rPr>
        <sz val="12"/>
        <color theme="1"/>
        <rFont val="Calibri"/>
        <family val="2"/>
        <scheme val="minor"/>
      </rPr>
      <t>1:18:39</t>
    </r>
  </si>
  <si>
    <t>גרינברג גיל</t>
  </si>
  <si>
    <t>גלילי גיא</t>
  </si>
  <si>
    <t>רביד נעמי</t>
  </si>
  <si>
    <r>
      <t>      </t>
    </r>
    <r>
      <rPr>
        <sz val="12"/>
        <color theme="1"/>
        <rFont val="Calibri"/>
        <family val="2"/>
        <scheme val="minor"/>
      </rPr>
      <t>1:19:25</t>
    </r>
  </si>
  <si>
    <t>ליפמן רמי</t>
  </si>
  <si>
    <t>בוכבינדר מודי</t>
  </si>
  <si>
    <t>כהנא איתן</t>
  </si>
  <si>
    <r>
      <t>      </t>
    </r>
    <r>
      <rPr>
        <sz val="12"/>
        <color theme="1"/>
        <rFont val="Calibri"/>
        <family val="2"/>
        <scheme val="minor"/>
      </rPr>
      <t>1:23:57</t>
    </r>
  </si>
  <si>
    <t> (116) </t>
  </si>
  <si>
    <t>יזרעאל 15</t>
  </si>
  <si>
    <t>יבסייב אריה</t>
  </si>
  <si>
    <t>שמואלי אשר</t>
  </si>
  <si>
    <t>ארד ארז</t>
  </si>
  <si>
    <r>
      <t>      </t>
    </r>
    <r>
      <rPr>
        <sz val="12"/>
        <color theme="1"/>
        <rFont val="Calibri"/>
        <family val="2"/>
        <scheme val="minor"/>
      </rPr>
      <t>1:26:58</t>
    </r>
  </si>
  <si>
    <t> (104) </t>
  </si>
  <si>
    <t>ברקאי עזרא</t>
  </si>
  <si>
    <t>בריהודה יונתן</t>
  </si>
  <si>
    <t>לוז יואב</t>
  </si>
  <si>
    <r>
      <t>      </t>
    </r>
    <r>
      <rPr>
        <sz val="12"/>
        <color theme="1"/>
        <rFont val="Calibri"/>
        <family val="2"/>
        <scheme val="minor"/>
      </rPr>
      <t>1:29:40</t>
    </r>
  </si>
  <si>
    <t> (107) </t>
  </si>
  <si>
    <t>רז שלמה</t>
  </si>
  <si>
    <t>קורנברג ישראל</t>
  </si>
  <si>
    <t>זלצמן אלכס</t>
  </si>
  <si>
    <r>
      <t>      </t>
    </r>
    <r>
      <rPr>
        <sz val="12"/>
        <color theme="1"/>
        <rFont val="Calibri"/>
        <family val="2"/>
        <scheme val="minor"/>
      </rPr>
      <t>1:30:46</t>
    </r>
  </si>
  <si>
    <t> (97) </t>
  </si>
  <si>
    <t>יזרעאל 14</t>
  </si>
  <si>
    <t>בן שטרית מאיר</t>
  </si>
  <si>
    <t>מינצר צפריר</t>
  </si>
  <si>
    <t>אילן יעקב</t>
  </si>
  <si>
    <r>
      <t>      </t>
    </r>
    <r>
      <rPr>
        <sz val="12"/>
        <color theme="1"/>
        <rFont val="Calibri"/>
        <family val="2"/>
        <scheme val="minor"/>
      </rPr>
      <t>1:31:11</t>
    </r>
  </si>
  <si>
    <t>פארן דני</t>
  </si>
  <si>
    <t>כפרי גדעון</t>
  </si>
  <si>
    <t>נירן חן</t>
  </si>
  <si>
    <r>
      <t>      </t>
    </r>
    <r>
      <rPr>
        <sz val="12"/>
        <color theme="1"/>
        <rFont val="Calibri"/>
        <family val="2"/>
        <scheme val="minor"/>
      </rPr>
      <t>1:32:29</t>
    </r>
  </si>
  <si>
    <t>לוי יוסי</t>
  </si>
  <si>
    <t>תלם איתיאל</t>
  </si>
  <si>
    <t>שחר יוסי</t>
  </si>
  <si>
    <r>
      <t>      </t>
    </r>
    <r>
      <rPr>
        <sz val="12"/>
        <color theme="1"/>
        <rFont val="Calibri"/>
        <family val="2"/>
        <scheme val="minor"/>
      </rPr>
      <t>1:33:39</t>
    </r>
  </si>
  <si>
    <t> (92) </t>
  </si>
  <si>
    <t>פרצונוק דמיטרי</t>
  </si>
  <si>
    <t>בן הרים טל</t>
  </si>
  <si>
    <t>מורג בועז</t>
  </si>
  <si>
    <r>
      <t>      </t>
    </r>
    <r>
      <rPr>
        <sz val="12"/>
        <color theme="1"/>
        <rFont val="Calibri"/>
        <family val="2"/>
        <scheme val="minor"/>
      </rPr>
      <t>1:34:46</t>
    </r>
  </si>
  <si>
    <t>גליל 7</t>
  </si>
  <si>
    <t>פרישפלס גים</t>
  </si>
  <si>
    <t>אבו גני שמואל</t>
  </si>
  <si>
    <t>פלוט אשר</t>
  </si>
  <si>
    <r>
      <t>      </t>
    </r>
    <r>
      <rPr>
        <sz val="12"/>
        <color theme="1"/>
        <rFont val="Calibri"/>
        <family val="2"/>
        <scheme val="minor"/>
      </rPr>
      <t>1:37:37</t>
    </r>
  </si>
  <si>
    <t>נתנאל אייל</t>
  </si>
  <si>
    <r>
      <t>      </t>
    </r>
    <r>
      <rPr>
        <sz val="12"/>
        <color theme="1"/>
        <rFont val="Calibri"/>
        <family val="2"/>
        <scheme val="minor"/>
      </rPr>
      <t>1:37:54</t>
    </r>
  </si>
  <si>
    <t> (95) </t>
  </si>
  <si>
    <t>מודיעין 15</t>
  </si>
  <si>
    <t>זינפלד עופר</t>
  </si>
  <si>
    <t>אבי פנפיל</t>
  </si>
  <si>
    <t>איתי מירב</t>
  </si>
  <si>
    <r>
      <t>      </t>
    </r>
    <r>
      <rPr>
        <sz val="12"/>
        <color theme="1"/>
        <rFont val="Calibri"/>
        <family val="2"/>
        <scheme val="minor"/>
      </rPr>
      <t>1:41:54</t>
    </r>
  </si>
  <si>
    <t>ונדל עמרי</t>
  </si>
  <si>
    <t>חובב שימי</t>
  </si>
  <si>
    <t>טוויג רון</t>
  </si>
  <si>
    <r>
      <t>      </t>
    </r>
    <r>
      <rPr>
        <sz val="12"/>
        <color theme="1"/>
        <rFont val="Calibri"/>
        <family val="2"/>
        <scheme val="minor"/>
      </rPr>
      <t>1:44:53</t>
    </r>
  </si>
  <si>
    <t>גולן עוזי</t>
  </si>
  <si>
    <t>צפורי אבנר</t>
  </si>
  <si>
    <t>קוצר אנדרה</t>
  </si>
  <si>
    <r>
      <t>      </t>
    </r>
    <r>
      <rPr>
        <sz val="12"/>
        <color theme="1"/>
        <rFont val="Calibri"/>
        <family val="2"/>
        <scheme val="minor"/>
      </rPr>
      <t>1:47:41</t>
    </r>
  </si>
  <si>
    <t>כרמל 9</t>
  </si>
  <si>
    <t>ברג דוד</t>
  </si>
  <si>
    <t>ברקוביץ עמירן</t>
  </si>
  <si>
    <t>וידר יואב</t>
  </si>
  <si>
    <r>
      <t>      </t>
    </r>
    <r>
      <rPr>
        <sz val="12"/>
        <color theme="1"/>
        <rFont val="Calibri"/>
        <family val="2"/>
        <scheme val="minor"/>
      </rPr>
      <t>1:51:16</t>
    </r>
  </si>
  <si>
    <t>מנשה 16</t>
  </si>
  <si>
    <t>שור מוטי</t>
  </si>
  <si>
    <t>שור אריק</t>
  </si>
  <si>
    <t>דודלזק צביקה</t>
  </si>
  <si>
    <r>
      <t>      </t>
    </r>
    <r>
      <rPr>
        <sz val="12"/>
        <color theme="1"/>
        <rFont val="Calibri"/>
        <family val="2"/>
        <scheme val="minor"/>
      </rPr>
      <t>1:52:47</t>
    </r>
  </si>
  <si>
    <t>השרון 12</t>
  </si>
  <si>
    <t>שפי שאול</t>
  </si>
  <si>
    <t>אשל חגי</t>
  </si>
  <si>
    <t>מינסקי מנחם</t>
  </si>
  <si>
    <r>
      <t>      </t>
    </r>
    <r>
      <rPr>
        <sz val="12"/>
        <color theme="1"/>
        <rFont val="Calibri"/>
        <family val="2"/>
        <scheme val="minor"/>
      </rPr>
      <t>2:11:50</t>
    </r>
  </si>
  <si>
    <t>יזרעאל 13</t>
  </si>
  <si>
    <t>שמואלי נורית</t>
  </si>
  <si>
    <t>דה קוסטה רוני</t>
  </si>
  <si>
    <t>סגל עמוס</t>
  </si>
  <si>
    <r>
      <t>      </t>
    </r>
    <r>
      <rPr>
        <sz val="12"/>
        <color theme="1"/>
        <rFont val="Calibri"/>
        <family val="2"/>
        <scheme val="minor"/>
      </rPr>
      <t>2:30:27</t>
    </r>
  </si>
  <si>
    <t> (102) </t>
  </si>
  <si>
    <t>תל אביב 16</t>
  </si>
  <si>
    <t>פלוטקין רון</t>
  </si>
  <si>
    <t>גלזר אילן</t>
  </si>
  <si>
    <t>פרידמן אלכס</t>
  </si>
  <si>
    <r>
      <t>      </t>
    </r>
    <r>
      <rPr>
        <sz val="12"/>
        <color theme="1"/>
        <rFont val="Calibri"/>
        <family val="2"/>
        <scheme val="minor"/>
      </rPr>
      <t>1:14:00</t>
    </r>
  </si>
  <si>
    <t>פאר יוסי</t>
  </si>
  <si>
    <t>אוליינק אלישע</t>
  </si>
  <si>
    <t>קוצר עמוס</t>
  </si>
  <si>
    <r>
      <t>      </t>
    </r>
    <r>
      <rPr>
        <sz val="12"/>
        <color theme="1"/>
        <rFont val="Calibri"/>
        <family val="2"/>
        <scheme val="minor"/>
      </rPr>
      <t>1:46:56</t>
    </r>
  </si>
  <si>
    <t>איגוד 7</t>
  </si>
  <si>
    <t>מנשה 17</t>
  </si>
  <si>
    <t>ברן חמי</t>
  </si>
  <si>
    <t>זזינסקי אנריקו</t>
  </si>
  <si>
    <t>נחאיסי יגאל</t>
  </si>
  <si>
    <t>יזרעאל 17</t>
  </si>
  <si>
    <t>סט שי</t>
  </si>
  <si>
    <t>השרון 11</t>
  </si>
  <si>
    <t>יעקבי אלישע</t>
  </si>
  <si>
    <t>דפני אהוד</t>
  </si>
  <si>
    <t>בלגלי רן</t>
  </si>
  <si>
    <t>מאירקוביץ מרינה</t>
  </si>
  <si>
    <t>פיין נרי</t>
  </si>
  <si>
    <t>מרגלית טלאל</t>
  </si>
  <si>
    <r>
      <t>      </t>
    </r>
    <r>
      <rPr>
        <sz val="12"/>
        <color theme="1"/>
        <rFont val="Calibri"/>
        <family val="2"/>
        <scheme val="minor"/>
      </rPr>
      <t>1:05:00</t>
    </r>
  </si>
  <si>
    <t>גוטמן עדי</t>
  </si>
  <si>
    <t>עבודי נועה</t>
  </si>
  <si>
    <t>שביב מיכל</t>
  </si>
  <si>
    <r>
      <t>      </t>
    </r>
    <r>
      <rPr>
        <sz val="12"/>
        <color theme="1"/>
        <rFont val="Calibri"/>
        <family val="2"/>
        <scheme val="minor"/>
      </rPr>
      <t>1:05:21</t>
    </r>
  </si>
  <si>
    <t>יסעור גל</t>
  </si>
  <si>
    <t>אילן גאיה</t>
  </si>
  <si>
    <t>סט עומר</t>
  </si>
  <si>
    <r>
      <t>      </t>
    </r>
    <r>
      <rPr>
        <sz val="12"/>
        <color theme="1"/>
        <rFont val="Calibri"/>
        <family val="2"/>
        <scheme val="minor"/>
      </rPr>
      <t>1:11:38</t>
    </r>
  </si>
  <si>
    <t>יופה קתרינה</t>
  </si>
  <si>
    <t>זריהן בר</t>
  </si>
  <si>
    <t>לוי כרמל</t>
  </si>
  <si>
    <r>
      <t>      </t>
    </r>
    <r>
      <rPr>
        <sz val="12"/>
        <color theme="1"/>
        <rFont val="Calibri"/>
        <family val="2"/>
        <scheme val="minor"/>
      </rPr>
      <t>1:14:57</t>
    </r>
  </si>
  <si>
    <t>נוימן נעה</t>
  </si>
  <si>
    <t>נוימן ענת</t>
  </si>
  <si>
    <t>נוימן דפנה</t>
  </si>
  <si>
    <r>
      <t>      </t>
    </r>
    <r>
      <rPr>
        <sz val="12"/>
        <color theme="1"/>
        <rFont val="Calibri"/>
        <family val="2"/>
        <scheme val="minor"/>
      </rPr>
      <t>1:15:28</t>
    </r>
  </si>
  <si>
    <t>קלקשטיין בר</t>
  </si>
  <si>
    <t>נוסבאום שרון</t>
  </si>
  <si>
    <t>ליפמן יעל</t>
  </si>
  <si>
    <r>
      <t>      </t>
    </r>
    <r>
      <rPr>
        <sz val="12"/>
        <color theme="1"/>
        <rFont val="Calibri"/>
        <family val="2"/>
        <scheme val="minor"/>
      </rPr>
      <t>1:19:39</t>
    </r>
  </si>
  <si>
    <t>יסעור ענבר</t>
  </si>
  <si>
    <t>זילברשטיין נגה</t>
  </si>
  <si>
    <t>זילברשטיין נעמה</t>
  </si>
  <si>
    <r>
      <t>      </t>
    </r>
    <r>
      <rPr>
        <sz val="12"/>
        <color theme="1"/>
        <rFont val="Calibri"/>
        <family val="2"/>
        <scheme val="minor"/>
      </rPr>
      <t>1:29:43</t>
    </r>
  </si>
  <si>
    <t>ליסה מישלי</t>
  </si>
  <si>
    <t>עינב שביב</t>
  </si>
  <si>
    <t>אבה טייט</t>
  </si>
  <si>
    <r>
      <t>      </t>
    </r>
    <r>
      <rPr>
        <sz val="12"/>
        <color theme="1"/>
        <rFont val="Calibri"/>
        <family val="2"/>
        <scheme val="minor"/>
      </rPr>
      <t>1:39:04</t>
    </r>
  </si>
  <si>
    <t>איגוד 2</t>
  </si>
  <si>
    <t>גלוזשטיין לודמילה</t>
  </si>
  <si>
    <t>נטע גוטמן</t>
  </si>
  <si>
    <r>
      <t>      </t>
    </r>
    <r>
      <rPr>
        <sz val="12"/>
        <color theme="1"/>
        <rFont val="Calibri"/>
        <family val="2"/>
        <scheme val="minor"/>
      </rPr>
      <t>1:41:16</t>
    </r>
  </si>
  <si>
    <t>קלמנוביץ מיטל</t>
  </si>
  <si>
    <t>רביד דליה</t>
  </si>
  <si>
    <t>חלבה תמר</t>
  </si>
  <si>
    <r>
      <t>      </t>
    </r>
    <r>
      <rPr>
        <sz val="12"/>
        <color theme="1"/>
        <rFont val="Calibri"/>
        <family val="2"/>
        <scheme val="minor"/>
      </rPr>
      <t>1:44:01</t>
    </r>
  </si>
  <si>
    <t>מסינג טל</t>
  </si>
  <si>
    <t>סיפורים ענת</t>
  </si>
  <si>
    <t>מסינג אריאל</t>
  </si>
  <si>
    <r>
      <t>      </t>
    </r>
    <r>
      <rPr>
        <sz val="12"/>
        <color theme="1"/>
        <rFont val="Calibri"/>
        <family val="2"/>
        <scheme val="minor"/>
      </rPr>
      <t>1:48:11</t>
    </r>
  </si>
  <si>
    <t>ויסמן עדי</t>
  </si>
  <si>
    <t>זאבי נורית</t>
  </si>
  <si>
    <t>נופר מלכה</t>
  </si>
  <si>
    <r>
      <t>      </t>
    </r>
    <r>
      <rPr>
        <sz val="12"/>
        <color theme="1"/>
        <rFont val="Calibri"/>
        <family val="2"/>
        <scheme val="minor"/>
      </rPr>
      <t>1:49:12</t>
    </r>
  </si>
  <si>
    <t>ברבינג נעה</t>
  </si>
  <si>
    <t>מאירקוביץ סופיה</t>
  </si>
  <si>
    <r>
      <t>      </t>
    </r>
    <r>
      <rPr>
        <sz val="12"/>
        <color theme="1"/>
        <rFont val="Calibri"/>
        <family val="2"/>
        <scheme val="minor"/>
      </rPr>
      <t>1:51:14</t>
    </r>
  </si>
  <si>
    <t>שינדלר לידי</t>
  </si>
  <si>
    <t>ברקוביץ מירב</t>
  </si>
  <si>
    <t>שינדלר יהודית</t>
  </si>
  <si>
    <r>
      <t>      </t>
    </r>
    <r>
      <rPr>
        <sz val="12"/>
        <color theme="1"/>
        <rFont val="Calibri"/>
        <family val="2"/>
        <scheme val="minor"/>
      </rPr>
      <t>1:56:22</t>
    </r>
  </si>
  <si>
    <t>הימן יונה</t>
  </si>
  <si>
    <t>קלקשטיין גלית</t>
  </si>
  <si>
    <t>חנטקוב מריה</t>
  </si>
  <si>
    <r>
      <t>      </t>
    </r>
    <r>
      <rPr>
        <sz val="12"/>
        <color theme="1"/>
        <rFont val="Calibri"/>
        <family val="2"/>
        <scheme val="minor"/>
      </rPr>
      <t>1:57:17</t>
    </r>
  </si>
  <si>
    <t>ארצי נעה</t>
  </si>
  <si>
    <t>דה קוסטא ענבר</t>
  </si>
  <si>
    <t>פלדמן מיה</t>
  </si>
  <si>
    <r>
      <t>      </t>
    </r>
    <r>
      <rPr>
        <sz val="12"/>
        <color theme="1"/>
        <rFont val="Calibri"/>
        <family val="2"/>
        <scheme val="minor"/>
      </rPr>
      <t>2:01:37</t>
    </r>
  </si>
  <si>
    <r>
      <t>      </t>
    </r>
    <r>
      <rPr>
        <sz val="12"/>
        <color theme="1"/>
        <rFont val="Calibri"/>
        <family val="2"/>
        <scheme val="minor"/>
      </rPr>
      <t>0:34:04</t>
    </r>
  </si>
  <si>
    <t>ורבין אסיה</t>
  </si>
  <si>
    <t>גרינברג אניה</t>
  </si>
  <si>
    <t>סגל יעל</t>
  </si>
  <si>
    <t>לוינקרון זהבה</t>
  </si>
  <si>
    <t>ריינהרץ אורית</t>
  </si>
  <si>
    <t>לפושנר לובוב</t>
  </si>
  <si>
    <t>מנשה 8</t>
  </si>
  <si>
    <t>מייר גור תמר</t>
  </si>
  <si>
    <t>מצפון גאיה</t>
  </si>
  <si>
    <t>ירוש - 2</t>
  </si>
  <si>
    <t>ראשל - 2</t>
  </si>
  <si>
    <t>מנשה - 4</t>
  </si>
  <si>
    <t>מנשה9</t>
  </si>
  <si>
    <t>0:18:45</t>
  </si>
  <si>
    <t>0:21:11</t>
  </si>
  <si>
    <t>0:14:20</t>
  </si>
  <si>
    <t>Leg.3 Finish</t>
  </si>
  <si>
    <t>0:54:16</t>
  </si>
  <si>
    <t>0:39:56</t>
  </si>
  <si>
    <t>מנשה10</t>
  </si>
  <si>
    <t>0:18:15</t>
  </si>
  <si>
    <t>0:19:43</t>
  </si>
  <si>
    <t>0:22:42</t>
  </si>
  <si>
    <t>1:00:41</t>
  </si>
  <si>
    <t>0:37:58</t>
  </si>
  <si>
    <t>השרון8</t>
  </si>
  <si>
    <t>0:16:53</t>
  </si>
  <si>
    <t>0:21:04</t>
  </si>
  <si>
    <t>0:27:36</t>
  </si>
  <si>
    <t>0:37:57</t>
  </si>
  <si>
    <t>1:05:33</t>
  </si>
  <si>
    <t>גליל5</t>
  </si>
  <si>
    <t>0:29:16</t>
  </si>
  <si>
    <t>0:30:52</t>
  </si>
  <si>
    <t>0:17:23</t>
  </si>
  <si>
    <t>1:17:32</t>
  </si>
  <si>
    <t>1:00:08</t>
  </si>
  <si>
    <t>מנשה11</t>
  </si>
  <si>
    <t>0:25:15</t>
  </si>
  <si>
    <t>0:24:42</t>
  </si>
  <si>
    <t>0:37:18</t>
  </si>
  <si>
    <t>1:27:16</t>
  </si>
  <si>
    <t>0:49:57</t>
  </si>
  <si>
    <t>כרמל6</t>
  </si>
  <si>
    <t>0:26:01</t>
  </si>
  <si>
    <t>0:23:59</t>
  </si>
  <si>
    <t>0:39:36</t>
  </si>
  <si>
    <t>1:29:36</t>
  </si>
  <si>
    <t>0:50:00</t>
  </si>
  <si>
    <t>מודיעין10</t>
  </si>
  <si>
    <t>0:32:51</t>
  </si>
  <si>
    <t>0:36:00</t>
  </si>
  <si>
    <t>0:40:13</t>
  </si>
  <si>
    <t>1:08:51</t>
  </si>
  <si>
    <t>1:49:04</t>
  </si>
  <si>
    <t>כרמל8</t>
  </si>
  <si>
    <t>אשדטל</t>
  </si>
  <si>
    <t>הרנירדרור</t>
  </si>
  <si>
    <t>טייכממןצוף</t>
  </si>
  <si>
    <t>0:17:32</t>
  </si>
  <si>
    <t>0:19:34</t>
  </si>
  <si>
    <t>0:37:06</t>
  </si>
  <si>
    <t>כרמל5</t>
  </si>
  <si>
    <t>זיגמונדרועי</t>
  </si>
  <si>
    <t>לוימעיין</t>
  </si>
  <si>
    <t>אלפרטרועי</t>
  </si>
  <si>
    <t>0:16:50</t>
  </si>
  <si>
    <t>כרמל7</t>
  </si>
  <si>
    <t>בראהרוניהלל</t>
  </si>
  <si>
    <t>בברסקיטום</t>
  </si>
  <si>
    <t>גייקובסיהונתן</t>
  </si>
  <si>
    <t>0:17:58</t>
  </si>
  <si>
    <t>0:25:56</t>
  </si>
  <si>
    <t>מודיעין11</t>
  </si>
  <si>
    <t>עמיתליאור</t>
  </si>
  <si>
    <t>אלוןשחורי</t>
  </si>
  <si>
    <t>תומרכוכבא</t>
  </si>
  <si>
    <t>0:25:55</t>
  </si>
  <si>
    <t>0:40:14</t>
  </si>
  <si>
    <t>איגוד3</t>
  </si>
  <si>
    <t>חייטנולה-גליל</t>
  </si>
  <si>
    <t>מיקיגרוטויג</t>
  </si>
  <si>
    <t>ירדןרחימי</t>
  </si>
  <si>
    <t>0:50:08</t>
  </si>
  <si>
    <t>תל אביב13</t>
  </si>
  <si>
    <t>שפרשי</t>
  </si>
  <si>
    <t>ריףהגר</t>
  </si>
  <si>
    <t>ברגדיואב</t>
  </si>
  <si>
    <t>0:32:46</t>
  </si>
  <si>
    <t>0:31:29</t>
  </si>
  <si>
    <t>תל אביב12</t>
  </si>
  <si>
    <t>זורעטל</t>
  </si>
  <si>
    <t>טייטריאנה</t>
  </si>
  <si>
    <t>אליאסמעיין</t>
  </si>
  <si>
    <t>0:23:23</t>
  </si>
  <si>
    <t>0:24:41</t>
  </si>
  <si>
    <t>יזרעאל12</t>
  </si>
  <si>
    <t>יבסייבאדר</t>
  </si>
  <si>
    <t>שדמיגאיה</t>
  </si>
  <si>
    <t>שוורצמןאמיר</t>
  </si>
  <si>
    <t>0:37:32</t>
  </si>
  <si>
    <t>0:21:54</t>
  </si>
  <si>
    <t>עמק חפר4</t>
  </si>
  <si>
    <t>אשלסהר</t>
  </si>
  <si>
    <t>יוגבמתן</t>
  </si>
  <si>
    <t>יוגבאוהד</t>
  </si>
  <si>
    <t>0:19:41</t>
  </si>
  <si>
    <t>0:25:27</t>
  </si>
  <si>
    <t>Junior</t>
  </si>
  <si>
    <t>Women</t>
  </si>
  <si>
    <t>מצפון פלג</t>
  </si>
  <si>
    <t>אליאש אור</t>
  </si>
  <si>
    <t>מינסקי עדי</t>
  </si>
  <si>
    <t>האופטמן עמי</t>
  </si>
  <si>
    <t>גור אופיר</t>
  </si>
  <si>
    <t>סופר עומר</t>
  </si>
  <si>
    <t>מנור אליה</t>
  </si>
  <si>
    <t>יוגב מעיין</t>
  </si>
  <si>
    <t>יוגב שחר</t>
  </si>
  <si>
    <t>קלקשטיין יובל</t>
  </si>
  <si>
    <t>סונדק עמית</t>
  </si>
  <si>
    <t>ברן עידו</t>
  </si>
  <si>
    <t>קולטון דין</t>
  </si>
  <si>
    <t>מעין שביב</t>
  </si>
  <si>
    <t>מצפון אמיר</t>
  </si>
  <si>
    <t>יותם שרון</t>
  </si>
  <si>
    <t>הימן ניב</t>
  </si>
  <si>
    <t>לוינסון יהונתן</t>
  </si>
  <si>
    <t>גור ליאור</t>
  </si>
  <si>
    <t>עברי עידו</t>
  </si>
  <si>
    <t>שכטר רותם</t>
  </si>
  <si>
    <t>יזרע - 5</t>
  </si>
  <si>
    <t>השרו - 5</t>
  </si>
  <si>
    <t>תל א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</si>
</sst>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sz val="16"/>
      <name val="Times New Roman"/>
      <family val="2"/>
    </font>
    <font>
      <sz val="9"/>
      <name val="Times New Roman"/>
      <family val="2"/>
    </font>
    <font>
      <sz val="10"/>
      <name val="Times New Roman"/>
      <family val="2"/>
    </font>
  </fonts>
  <fills count="14">
    <fill>
      <patternFill patternType="none"/>
    </fill>
    <fill>
      <patternFill patternType="gray125"/>
    </fill>
    <fill>
      <patternFill patternType="solid">
        <fgColor rgb="FF5090B0"/>
        <bgColor indexed="64"/>
      </patternFill>
    </fill>
    <fill>
      <patternFill patternType="solid">
        <fgColor rgb="FFBBDDFF"/>
        <bgColor indexed="64"/>
      </patternFill>
    </fill>
    <fill>
      <patternFill patternType="solid">
        <fgColor rgb="FFE4DDD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EEF8"/>
        <bgColor indexed="64"/>
      </patternFill>
    </fill>
    <fill>
      <patternFill patternType="solid">
        <fgColor rgb="FFF6F0EA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21" fontId="0" fillId="0" borderId="0" xfId="0" applyNumberFormat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/>
    </xf>
    <xf numFmtId="21" fontId="0" fillId="0" borderId="5" xfId="0" applyNumberFormat="1" applyBorder="1" applyAlignment="1">
      <alignment horizontal="center"/>
    </xf>
    <xf numFmtId="0" fontId="0" fillId="9" borderId="0" xfId="0" applyFill="1"/>
    <xf numFmtId="164" fontId="0" fillId="9" borderId="1" xfId="0" applyNumberFormat="1" applyFill="1" applyBorder="1" applyAlignment="1">
      <alignment horizontal="center"/>
    </xf>
    <xf numFmtId="0" fontId="0" fillId="9" borderId="0" xfId="0" applyFill="1" applyBorder="1"/>
    <xf numFmtId="21" fontId="0" fillId="9" borderId="0" xfId="0" applyNumberFormat="1" applyFill="1"/>
    <xf numFmtId="0" fontId="0" fillId="10" borderId="0" xfId="0" applyFill="1"/>
    <xf numFmtId="164" fontId="0" fillId="10" borderId="1" xfId="0" applyNumberFormat="1" applyFill="1" applyBorder="1" applyAlignment="1">
      <alignment horizontal="center"/>
    </xf>
    <xf numFmtId="0" fontId="0" fillId="10" borderId="0" xfId="0" applyFill="1" applyBorder="1"/>
    <xf numFmtId="21" fontId="0" fillId="10" borderId="0" xfId="0" applyNumberFormat="1" applyFill="1"/>
    <xf numFmtId="0" fontId="0" fillId="11" borderId="0" xfId="0" applyFill="1"/>
    <xf numFmtId="164" fontId="0" fillId="11" borderId="1" xfId="0" applyNumberFormat="1" applyFill="1" applyBorder="1" applyAlignment="1">
      <alignment horizontal="center"/>
    </xf>
    <xf numFmtId="0" fontId="0" fillId="11" borderId="0" xfId="0" applyFill="1" applyBorder="1"/>
    <xf numFmtId="21" fontId="0" fillId="11" borderId="0" xfId="0" applyNumberFormat="1" applyFill="1"/>
    <xf numFmtId="0" fontId="0" fillId="12" borderId="0" xfId="0" applyFill="1"/>
    <xf numFmtId="164" fontId="0" fillId="12" borderId="1" xfId="0" applyNumberFormat="1" applyFill="1" applyBorder="1" applyAlignment="1">
      <alignment horizontal="center"/>
    </xf>
    <xf numFmtId="0" fontId="0" fillId="12" borderId="0" xfId="0" applyFill="1" applyBorder="1"/>
    <xf numFmtId="21" fontId="0" fillId="12" borderId="0" xfId="0" applyNumberFormat="1" applyFill="1"/>
    <xf numFmtId="0" fontId="0" fillId="13" borderId="0" xfId="0" applyFill="1"/>
    <xf numFmtId="164" fontId="0" fillId="13" borderId="1" xfId="0" applyNumberFormat="1" applyFill="1" applyBorder="1" applyAlignment="1">
      <alignment horizontal="center"/>
    </xf>
    <xf numFmtId="0" fontId="0" fillId="13" borderId="0" xfId="0" applyFill="1" applyBorder="1"/>
    <xf numFmtId="21" fontId="0" fillId="13" borderId="0" xfId="0" applyNumberFormat="1" applyFill="1"/>
    <xf numFmtId="0" fontId="1" fillId="3" borderId="0" xfId="0" applyFont="1" applyFill="1"/>
    <xf numFmtId="0" fontId="0" fillId="6" borderId="0" xfId="0" applyFill="1" applyAlignment="1">
      <alignment vertical="top"/>
    </xf>
    <xf numFmtId="0" fontId="0" fillId="7" borderId="0" xfId="0" applyFill="1" applyAlignment="1">
      <alignment horizontal="right" vertical="top"/>
    </xf>
    <xf numFmtId="21" fontId="0" fillId="7" borderId="0" xfId="0" applyNumberFormat="1" applyFill="1" applyAlignment="1">
      <alignment horizontal="right" vertical="top" wrapText="1"/>
    </xf>
    <xf numFmtId="0" fontId="0" fillId="7" borderId="0" xfId="0" applyFill="1" applyAlignment="1">
      <alignment horizontal="right" vertical="top" wrapText="1"/>
    </xf>
    <xf numFmtId="0" fontId="0" fillId="8" borderId="0" xfId="0" applyFill="1" applyAlignment="1">
      <alignment horizontal="right" vertical="top"/>
    </xf>
    <xf numFmtId="21" fontId="0" fillId="8" borderId="0" xfId="0" applyNumberFormat="1" applyFill="1" applyAlignment="1">
      <alignment horizontal="right" vertical="top" wrapText="1"/>
    </xf>
    <xf numFmtId="0" fontId="0" fillId="8" borderId="0" xfId="0" applyFill="1" applyAlignment="1">
      <alignment horizontal="right" vertical="top" wrapText="1"/>
    </xf>
    <xf numFmtId="0" fontId="0" fillId="7" borderId="0" xfId="0" applyFill="1" applyAlignment="1">
      <alignment horizontal="center" vertical="top"/>
    </xf>
    <xf numFmtId="0" fontId="0" fillId="8" borderId="0" xfId="0" applyFill="1" applyAlignment="1">
      <alignment horizontal="center" vertical="top"/>
    </xf>
    <xf numFmtId="1" fontId="3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21" fontId="4" fillId="0" borderId="0" xfId="0" applyNumberFormat="1" applyFont="1"/>
    <xf numFmtId="1" fontId="0" fillId="0" borderId="0" xfId="0" applyNumberFormat="1"/>
    <xf numFmtId="0" fontId="2" fillId="5" borderId="0" xfId="0" applyFont="1" applyFill="1" applyAlignment="1">
      <alignment horizontal="center"/>
    </xf>
    <xf numFmtId="0" fontId="0" fillId="4" borderId="0" xfId="0" applyFill="1"/>
    <xf numFmtId="0" fontId="0" fillId="5" borderId="0" xfId="0" applyFill="1"/>
    <xf numFmtId="0" fontId="2" fillId="2" borderId="0" xfId="0" applyFont="1" applyFill="1" applyAlignment="1">
      <alignment horizontal="center"/>
    </xf>
    <xf numFmtId="0" fontId="0" fillId="12" borderId="6" xfId="0" applyFill="1" applyBorder="1"/>
    <xf numFmtId="21" fontId="0" fillId="12" borderId="0" xfId="0" applyNumberFormat="1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Fill="1" applyBorder="1" applyAlignment="1">
      <alignment horizontal="right"/>
    </xf>
    <xf numFmtId="21" fontId="0" fillId="0" borderId="5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36"/>
  <sheetViews>
    <sheetView rightToLeft="1" topLeftCell="A14" workbookViewId="0">
      <selection activeCell="P77" sqref="P77"/>
    </sheetView>
  </sheetViews>
  <sheetFormatPr defaultRowHeight="15" x14ac:dyDescent="0.25"/>
  <cols>
    <col min="4" max="4" width="3.28515625" customWidth="1"/>
    <col min="5" max="5" width="2.7109375" customWidth="1"/>
    <col min="7" max="7" width="2.140625" customWidth="1"/>
    <col min="8" max="8" width="2.28515625" customWidth="1"/>
    <col min="10" max="10" width="16.5703125" customWidth="1"/>
    <col min="11" max="11" width="5.5703125" customWidth="1"/>
  </cols>
  <sheetData>
    <row r="1" spans="1:18" x14ac:dyDescent="0.25">
      <c r="L1" t="s">
        <v>52</v>
      </c>
      <c r="M1" t="s">
        <v>48</v>
      </c>
      <c r="N1" t="s">
        <v>49</v>
      </c>
      <c r="O1" t="s">
        <v>50</v>
      </c>
      <c r="P1" t="s">
        <v>53</v>
      </c>
      <c r="Q1" t="s">
        <v>54</v>
      </c>
      <c r="R1" t="s">
        <v>51</v>
      </c>
    </row>
    <row r="2" spans="1:18" ht="15.75" x14ac:dyDescent="0.25">
      <c r="A2" s="47">
        <v>1</v>
      </c>
      <c r="B2" s="27" t="s">
        <v>133</v>
      </c>
      <c r="C2" s="45" t="s">
        <v>193</v>
      </c>
      <c r="D2" s="45"/>
      <c r="E2" s="45"/>
      <c r="F2" s="46" t="s">
        <v>194</v>
      </c>
      <c r="G2" s="46"/>
      <c r="H2" s="46"/>
      <c r="I2" s="45" t="s">
        <v>195</v>
      </c>
      <c r="J2" s="45"/>
      <c r="K2" s="45"/>
      <c r="L2" t="str">
        <f>C2&amp;", "&amp;F2&amp;", "&amp;I2</f>
        <v>יסעור ניצן, עברי מתן, יסעור רותם</v>
      </c>
      <c r="M2">
        <f>K4</f>
        <v>1</v>
      </c>
      <c r="N2" t="str">
        <f>B4</f>
        <v> (14) </v>
      </c>
      <c r="O2" t="str">
        <f>B2</f>
        <v>יזרעאל 1</v>
      </c>
      <c r="P2">
        <v>1</v>
      </c>
      <c r="Q2" t="str">
        <f>LEFT(B2,4)&amp;" - "&amp;P2</f>
        <v>יזרע - 1</v>
      </c>
      <c r="R2" s="1">
        <f>J4</f>
        <v>3.5046296296296298E-2</v>
      </c>
    </row>
    <row r="3" spans="1:18" ht="15.75" hidden="1" x14ac:dyDescent="0.25">
      <c r="A3" s="47"/>
      <c r="B3" s="28" t="s">
        <v>196</v>
      </c>
      <c r="C3" s="29">
        <v>14.1</v>
      </c>
      <c r="D3" s="30">
        <v>1.1076388888888887E-2</v>
      </c>
      <c r="E3" s="31">
        <v>1</v>
      </c>
      <c r="F3" s="32">
        <v>14.2</v>
      </c>
      <c r="G3" s="33">
        <v>1.1481481481481483E-2</v>
      </c>
      <c r="H3" s="34">
        <v>1</v>
      </c>
      <c r="I3" s="29">
        <v>14.3</v>
      </c>
      <c r="J3" s="30">
        <v>1.247685185185185E-2</v>
      </c>
      <c r="K3" s="31">
        <v>1</v>
      </c>
      <c r="R3" s="1"/>
    </row>
    <row r="4" spans="1:18" ht="15" hidden="1" customHeight="1" x14ac:dyDescent="0.25">
      <c r="A4" s="47"/>
      <c r="B4" s="28" t="s">
        <v>141</v>
      </c>
      <c r="C4" s="35"/>
      <c r="D4" s="30">
        <v>1.1076388888888887E-2</v>
      </c>
      <c r="E4" s="31">
        <v>1</v>
      </c>
      <c r="F4" s="36"/>
      <c r="G4" s="33">
        <v>2.255787037037037E-2</v>
      </c>
      <c r="H4" s="34">
        <v>1</v>
      </c>
      <c r="I4" s="35"/>
      <c r="J4" s="30">
        <v>3.5046296296296298E-2</v>
      </c>
      <c r="K4" s="31">
        <v>1</v>
      </c>
    </row>
    <row r="5" spans="1:18" ht="15.75" x14ac:dyDescent="0.25">
      <c r="A5" s="47">
        <v>2</v>
      </c>
      <c r="B5" s="27" t="s">
        <v>135</v>
      </c>
      <c r="C5" s="45" t="s">
        <v>197</v>
      </c>
      <c r="D5" s="45"/>
      <c r="E5" s="45"/>
      <c r="F5" s="46" t="s">
        <v>198</v>
      </c>
      <c r="G5" s="46"/>
      <c r="H5" s="46"/>
      <c r="I5" s="45" t="s">
        <v>199</v>
      </c>
      <c r="J5" s="45"/>
      <c r="K5" s="45"/>
      <c r="L5" t="str">
        <f>C5&amp;", "&amp;F5&amp;", "&amp;I5</f>
        <v>סירוטוב יבגני, גיא סבו, מרצנקו אלכסיי</v>
      </c>
      <c r="M5">
        <f>K7</f>
        <v>2</v>
      </c>
      <c r="N5" t="str">
        <f>B7</f>
        <v> (29) </v>
      </c>
      <c r="O5" t="str">
        <f>B5</f>
        <v>עמק חפר 1</v>
      </c>
      <c r="P5">
        <v>1</v>
      </c>
      <c r="Q5" t="str">
        <f>LEFT(B5,4)&amp;" - "&amp;P5</f>
        <v>עמק  - 1</v>
      </c>
      <c r="R5" s="1">
        <f>J7</f>
        <v>3.888888888888889E-2</v>
      </c>
    </row>
    <row r="6" spans="1:18" ht="15.75" hidden="1" x14ac:dyDescent="0.25">
      <c r="A6" s="47"/>
      <c r="B6" s="28" t="s">
        <v>200</v>
      </c>
      <c r="C6" s="29">
        <v>29.1</v>
      </c>
      <c r="D6" s="30">
        <v>1.3946759259259258E-2</v>
      </c>
      <c r="E6" s="31">
        <v>1</v>
      </c>
      <c r="F6" s="32">
        <v>29.2</v>
      </c>
      <c r="G6" s="33">
        <v>1.1631944444444445E-2</v>
      </c>
      <c r="H6" s="34">
        <v>1</v>
      </c>
      <c r="I6" s="29">
        <v>29.3</v>
      </c>
      <c r="J6" s="30">
        <v>1.329861111111111E-2</v>
      </c>
      <c r="K6" s="31">
        <v>1</v>
      </c>
    </row>
    <row r="7" spans="1:18" ht="15" hidden="1" customHeight="1" x14ac:dyDescent="0.25">
      <c r="A7" s="47"/>
      <c r="B7" s="28" t="s">
        <v>201</v>
      </c>
      <c r="C7" s="35"/>
      <c r="D7" s="30">
        <v>1.3946759259259258E-2</v>
      </c>
      <c r="E7" s="31">
        <v>5</v>
      </c>
      <c r="F7" s="36"/>
      <c r="G7" s="33">
        <v>2.5578703703703704E-2</v>
      </c>
      <c r="H7" s="34">
        <v>2</v>
      </c>
      <c r="I7" s="35"/>
      <c r="J7" s="30">
        <v>3.888888888888889E-2</v>
      </c>
      <c r="K7" s="31">
        <v>2</v>
      </c>
    </row>
    <row r="8" spans="1:18" ht="15.75" x14ac:dyDescent="0.25">
      <c r="A8" s="47">
        <v>3</v>
      </c>
      <c r="B8" s="27" t="s">
        <v>125</v>
      </c>
      <c r="C8" s="45" t="s">
        <v>202</v>
      </c>
      <c r="D8" s="45"/>
      <c r="E8" s="45"/>
      <c r="F8" s="46" t="s">
        <v>203</v>
      </c>
      <c r="G8" s="46"/>
      <c r="H8" s="46"/>
      <c r="I8" s="45" t="s">
        <v>204</v>
      </c>
      <c r="J8" s="45"/>
      <c r="K8" s="45"/>
      <c r="L8" t="str">
        <f>C8&amp;", "&amp;F8&amp;", "&amp;I8</f>
        <v>גריף דניאל, כהנא אלון, נוסבאום נדב</v>
      </c>
      <c r="M8">
        <f>K10</f>
        <v>3</v>
      </c>
      <c r="N8" t="str">
        <f>B10</f>
        <v> (3) </v>
      </c>
      <c r="O8" t="str">
        <f>B8</f>
        <v>השרון 1</v>
      </c>
      <c r="P8">
        <v>1</v>
      </c>
      <c r="Q8" t="str">
        <f>LEFT(B8,4)&amp;" - "&amp;P8</f>
        <v>השרו - 1</v>
      </c>
      <c r="R8" s="1">
        <f>J10</f>
        <v>4.071759259259259E-2</v>
      </c>
    </row>
    <row r="9" spans="1:18" ht="15.75" hidden="1" x14ac:dyDescent="0.25">
      <c r="A9" s="47"/>
      <c r="B9" s="28" t="s">
        <v>205</v>
      </c>
      <c r="C9" s="29">
        <v>3.1</v>
      </c>
      <c r="D9" s="30">
        <v>1.275462962962963E-2</v>
      </c>
      <c r="E9" s="31">
        <v>1</v>
      </c>
      <c r="F9" s="32">
        <v>3.2</v>
      </c>
      <c r="G9" s="33">
        <v>1.5347222222222222E-2</v>
      </c>
      <c r="H9" s="34">
        <v>1</v>
      </c>
      <c r="I9" s="29">
        <v>3.3</v>
      </c>
      <c r="J9" s="30">
        <v>1.2615740740740742E-2</v>
      </c>
      <c r="K9" s="31">
        <v>1</v>
      </c>
    </row>
    <row r="10" spans="1:18" ht="15" hidden="1" customHeight="1" x14ac:dyDescent="0.25">
      <c r="A10" s="47"/>
      <c r="B10" s="28" t="s">
        <v>126</v>
      </c>
      <c r="C10" s="35"/>
      <c r="D10" s="30">
        <v>1.275462962962963E-2</v>
      </c>
      <c r="E10" s="31">
        <v>4</v>
      </c>
      <c r="F10" s="36"/>
      <c r="G10" s="33">
        <v>2.8101851851851854E-2</v>
      </c>
      <c r="H10" s="34">
        <v>5</v>
      </c>
      <c r="I10" s="35"/>
      <c r="J10" s="30">
        <v>4.071759259259259E-2</v>
      </c>
      <c r="K10" s="31">
        <v>3</v>
      </c>
    </row>
    <row r="11" spans="1:18" ht="15.75" x14ac:dyDescent="0.25">
      <c r="A11" s="47">
        <v>4</v>
      </c>
      <c r="B11" s="27" t="s">
        <v>152</v>
      </c>
      <c r="C11" s="45" t="s">
        <v>131</v>
      </c>
      <c r="D11" s="45"/>
      <c r="E11" s="45"/>
      <c r="F11" s="46" t="s">
        <v>130</v>
      </c>
      <c r="G11" s="46"/>
      <c r="H11" s="46"/>
      <c r="I11" s="45" t="s">
        <v>206</v>
      </c>
      <c r="J11" s="45"/>
      <c r="K11" s="45"/>
      <c r="L11" t="str">
        <f>C11&amp;", "&amp;F11&amp;", "&amp;I11</f>
        <v>איתי מנור, גל איזביצקי, יובל נתנאל</v>
      </c>
      <c r="M11">
        <f>K13</f>
        <v>4</v>
      </c>
      <c r="N11" t="str">
        <f>B13</f>
        <v> (10) </v>
      </c>
      <c r="O11" t="str">
        <f>B11</f>
        <v>מודיעין 3</v>
      </c>
      <c r="P11">
        <v>1</v>
      </c>
      <c r="Q11" t="str">
        <f>LEFT(B11,4)&amp;" - "&amp;P11</f>
        <v>מודי - 1</v>
      </c>
      <c r="R11" s="1">
        <f>J13</f>
        <v>4.08912037037037E-2</v>
      </c>
    </row>
    <row r="12" spans="1:18" ht="15.75" hidden="1" x14ac:dyDescent="0.25">
      <c r="A12" s="47"/>
      <c r="B12" s="28" t="s">
        <v>207</v>
      </c>
      <c r="C12" s="29">
        <v>10.1</v>
      </c>
      <c r="D12" s="30">
        <v>1.2361111111111113E-2</v>
      </c>
      <c r="E12" s="31">
        <v>1</v>
      </c>
      <c r="F12" s="32">
        <v>10.199999999999999</v>
      </c>
      <c r="G12" s="33">
        <v>1.5104166666666667E-2</v>
      </c>
      <c r="H12" s="34">
        <v>1</v>
      </c>
      <c r="I12" s="29">
        <v>10.3</v>
      </c>
      <c r="J12" s="30">
        <v>1.3414351851851851E-2</v>
      </c>
      <c r="K12" s="31">
        <v>1</v>
      </c>
    </row>
    <row r="13" spans="1:18" ht="15" hidden="1" customHeight="1" x14ac:dyDescent="0.25">
      <c r="A13" s="47"/>
      <c r="B13" s="28" t="s">
        <v>155</v>
      </c>
      <c r="C13" s="35"/>
      <c r="D13" s="30">
        <v>1.2361111111111113E-2</v>
      </c>
      <c r="E13" s="31">
        <v>2</v>
      </c>
      <c r="F13" s="36"/>
      <c r="G13" s="33">
        <v>2.7465277777777772E-2</v>
      </c>
      <c r="H13" s="34">
        <v>3</v>
      </c>
      <c r="I13" s="35"/>
      <c r="J13" s="30">
        <v>4.08912037037037E-2</v>
      </c>
      <c r="K13" s="31">
        <v>4</v>
      </c>
    </row>
    <row r="14" spans="1:18" ht="15.75" x14ac:dyDescent="0.25">
      <c r="A14" s="47">
        <v>5</v>
      </c>
      <c r="B14" s="27" t="s">
        <v>127</v>
      </c>
      <c r="C14" s="45" t="s">
        <v>208</v>
      </c>
      <c r="D14" s="45"/>
      <c r="E14" s="45"/>
      <c r="F14" s="46" t="s">
        <v>209</v>
      </c>
      <c r="G14" s="46"/>
      <c r="H14" s="46"/>
      <c r="I14" s="45" t="s">
        <v>210</v>
      </c>
      <c r="J14" s="45"/>
      <c r="K14" s="45"/>
      <c r="L14" t="str">
        <f>C14&amp;", "&amp;F14&amp;", "&amp;I14</f>
        <v>סגל זף, שפר שחר, זורע אלון</v>
      </c>
      <c r="M14">
        <f>K16</f>
        <v>5</v>
      </c>
      <c r="N14" t="str">
        <f>B16</f>
        <v> (31) </v>
      </c>
      <c r="O14" t="str">
        <f>B14</f>
        <v>תל אביב 1</v>
      </c>
      <c r="P14">
        <v>1</v>
      </c>
      <c r="Q14" t="str">
        <f>LEFT(B14,4)&amp;" - "&amp;P14</f>
        <v>תל א - 1</v>
      </c>
      <c r="R14" s="1">
        <f>J16</f>
        <v>4.207175925925926E-2</v>
      </c>
    </row>
    <row r="15" spans="1:18" ht="15.75" hidden="1" x14ac:dyDescent="0.25">
      <c r="A15" s="47"/>
      <c r="B15" s="28" t="s">
        <v>211</v>
      </c>
      <c r="C15" s="29">
        <v>31.1</v>
      </c>
      <c r="D15" s="30">
        <v>1.2708333333333334E-2</v>
      </c>
      <c r="E15" s="31">
        <v>1</v>
      </c>
      <c r="F15" s="32">
        <v>31.2</v>
      </c>
      <c r="G15" s="33">
        <v>1.5150462962962963E-2</v>
      </c>
      <c r="H15" s="34">
        <v>1</v>
      </c>
      <c r="I15" s="29">
        <v>31.3</v>
      </c>
      <c r="J15" s="30">
        <v>1.4212962962962962E-2</v>
      </c>
      <c r="K15" s="31">
        <v>1</v>
      </c>
    </row>
    <row r="16" spans="1:18" ht="15" hidden="1" customHeight="1" x14ac:dyDescent="0.25">
      <c r="A16" s="47"/>
      <c r="B16" s="28" t="s">
        <v>128</v>
      </c>
      <c r="C16" s="35"/>
      <c r="D16" s="30">
        <v>1.2708333333333334E-2</v>
      </c>
      <c r="E16" s="31">
        <v>3</v>
      </c>
      <c r="F16" s="36"/>
      <c r="G16" s="33">
        <v>2.7858796296296298E-2</v>
      </c>
      <c r="H16" s="34">
        <v>4</v>
      </c>
      <c r="I16" s="35"/>
      <c r="J16" s="30">
        <v>4.207175925925926E-2</v>
      </c>
      <c r="K16" s="31">
        <v>5</v>
      </c>
    </row>
    <row r="17" spans="1:18" ht="15.75" x14ac:dyDescent="0.25">
      <c r="A17" s="47">
        <v>6</v>
      </c>
      <c r="B17" s="27" t="s">
        <v>212</v>
      </c>
      <c r="C17" s="45" t="s">
        <v>213</v>
      </c>
      <c r="D17" s="45"/>
      <c r="E17" s="45"/>
      <c r="F17" s="46" t="s">
        <v>214</v>
      </c>
      <c r="G17" s="46"/>
      <c r="H17" s="46"/>
      <c r="I17" s="45" t="s">
        <v>215</v>
      </c>
      <c r="J17" s="45"/>
      <c r="K17" s="45"/>
      <c r="L17" t="str">
        <f>C17&amp;", "&amp;F17&amp;", "&amp;I17</f>
        <v>הימן אייל, סגל תום, ליפמן אשל</v>
      </c>
      <c r="M17">
        <f>K19</f>
        <v>6</v>
      </c>
      <c r="N17" t="str">
        <f>B19</f>
        <v> (4) </v>
      </c>
      <c r="O17" t="str">
        <f>B17</f>
        <v>השרון 2</v>
      </c>
      <c r="P17">
        <v>2</v>
      </c>
      <c r="Q17" t="str">
        <f>LEFT(B17,4)&amp;" - "&amp;P17</f>
        <v>השרו - 2</v>
      </c>
      <c r="R17" s="1">
        <f>J19</f>
        <v>4.2893518518518518E-2</v>
      </c>
    </row>
    <row r="18" spans="1:18" ht="15.75" hidden="1" x14ac:dyDescent="0.25">
      <c r="A18" s="47"/>
      <c r="B18" s="28" t="s">
        <v>216</v>
      </c>
      <c r="C18" s="29">
        <v>4.0999999999999996</v>
      </c>
      <c r="D18" s="30">
        <v>1.4467592592592593E-2</v>
      </c>
      <c r="E18" s="31">
        <v>1</v>
      </c>
      <c r="F18" s="32">
        <v>4.2</v>
      </c>
      <c r="G18" s="33">
        <v>1.3923611111111111E-2</v>
      </c>
      <c r="H18" s="34">
        <v>1</v>
      </c>
      <c r="I18" s="29">
        <v>4.3</v>
      </c>
      <c r="J18" s="30">
        <v>1.4490740740740742E-2</v>
      </c>
      <c r="K18" s="31">
        <v>1</v>
      </c>
    </row>
    <row r="19" spans="1:18" ht="15" hidden="1" customHeight="1" x14ac:dyDescent="0.25">
      <c r="A19" s="47"/>
      <c r="B19" s="28" t="s">
        <v>217</v>
      </c>
      <c r="C19" s="35"/>
      <c r="D19" s="30">
        <v>1.4467592592592593E-2</v>
      </c>
      <c r="E19" s="31">
        <v>6</v>
      </c>
      <c r="F19" s="36"/>
      <c r="G19" s="33">
        <v>2.8391203703703707E-2</v>
      </c>
      <c r="H19" s="34">
        <v>6</v>
      </c>
      <c r="I19" s="35"/>
      <c r="J19" s="30">
        <v>4.2893518518518518E-2</v>
      </c>
      <c r="K19" s="31">
        <v>6</v>
      </c>
    </row>
    <row r="20" spans="1:18" ht="15.75" x14ac:dyDescent="0.25">
      <c r="A20" s="47">
        <v>7</v>
      </c>
      <c r="B20" s="27" t="s">
        <v>129</v>
      </c>
      <c r="C20" s="45" t="s">
        <v>218</v>
      </c>
      <c r="D20" s="45"/>
      <c r="E20" s="45"/>
      <c r="F20" s="46" t="s">
        <v>219</v>
      </c>
      <c r="G20" s="46"/>
      <c r="H20" s="46"/>
      <c r="I20" s="45" t="s">
        <v>220</v>
      </c>
      <c r="J20" s="45"/>
      <c r="K20" s="45"/>
      <c r="L20" t="str">
        <f>C20&amp;", "&amp;F20&amp;", "&amp;I20</f>
        <v>מנור איתי, אביעד אריאל, נתנאל יובל</v>
      </c>
      <c r="M20">
        <f>K22</f>
        <v>7</v>
      </c>
      <c r="N20" t="str">
        <f>B22</f>
        <v> (9) </v>
      </c>
      <c r="O20" t="str">
        <f>B20</f>
        <v>מודיעין 2</v>
      </c>
      <c r="P20">
        <v>2</v>
      </c>
      <c r="Q20" t="str">
        <f>LEFT(B20,4)&amp;" - "&amp;P20</f>
        <v>מודי - 2</v>
      </c>
      <c r="R20" s="1">
        <f>J22</f>
        <v>4.4803240740740741E-2</v>
      </c>
    </row>
    <row r="21" spans="1:18" ht="15.75" hidden="1" x14ac:dyDescent="0.25">
      <c r="A21" s="47"/>
      <c r="B21" s="28" t="s">
        <v>221</v>
      </c>
      <c r="C21" s="29">
        <v>9.1</v>
      </c>
      <c r="D21" s="30">
        <v>1.4884259259259259E-2</v>
      </c>
      <c r="E21" s="31">
        <v>1</v>
      </c>
      <c r="F21" s="32">
        <v>9.1999999999999993</v>
      </c>
      <c r="G21" s="33">
        <v>1.4965277777777779E-2</v>
      </c>
      <c r="H21" s="34">
        <v>1</v>
      </c>
      <c r="I21" s="29">
        <v>9.3000000000000007</v>
      </c>
      <c r="J21" s="30">
        <v>1.494212962962963E-2</v>
      </c>
      <c r="K21" s="31">
        <v>1</v>
      </c>
    </row>
    <row r="22" spans="1:18" ht="15" hidden="1" customHeight="1" x14ac:dyDescent="0.25">
      <c r="A22" s="47"/>
      <c r="B22" s="28" t="s">
        <v>222</v>
      </c>
      <c r="C22" s="35"/>
      <c r="D22" s="30">
        <v>1.4884259259259259E-2</v>
      </c>
      <c r="E22" s="31">
        <v>10</v>
      </c>
      <c r="F22" s="36"/>
      <c r="G22" s="33">
        <v>2.9849537037037036E-2</v>
      </c>
      <c r="H22" s="34">
        <v>7</v>
      </c>
      <c r="I22" s="35"/>
      <c r="J22" s="30">
        <v>4.4803240740740741E-2</v>
      </c>
      <c r="K22" s="31">
        <v>7</v>
      </c>
    </row>
    <row r="23" spans="1:18" ht="15.75" x14ac:dyDescent="0.25">
      <c r="A23" s="47">
        <v>8</v>
      </c>
      <c r="B23" s="27" t="s">
        <v>174</v>
      </c>
      <c r="C23" s="45" t="s">
        <v>223</v>
      </c>
      <c r="D23" s="45"/>
      <c r="E23" s="45"/>
      <c r="F23" s="46" t="s">
        <v>224</v>
      </c>
      <c r="G23" s="46"/>
      <c r="H23" s="46"/>
      <c r="I23" s="45" t="s">
        <v>225</v>
      </c>
      <c r="J23" s="45"/>
      <c r="K23" s="45"/>
      <c r="L23" t="str">
        <f>C23&amp;", "&amp;F23&amp;", "&amp;I23</f>
        <v>פניני תומר, שמואלי מופז, שמואלי חן</v>
      </c>
      <c r="M23">
        <f>K25</f>
        <v>8</v>
      </c>
      <c r="N23" t="str">
        <f>B25</f>
        <v> (17) </v>
      </c>
      <c r="O23" t="str">
        <f>B23</f>
        <v>יזרעאל 4</v>
      </c>
      <c r="P23">
        <v>2</v>
      </c>
      <c r="Q23" t="str">
        <f>LEFT(B23,4)&amp;" - "&amp;P23</f>
        <v>יזרע - 2</v>
      </c>
      <c r="R23" s="1">
        <f>J25</f>
        <v>4.5520833333333337E-2</v>
      </c>
    </row>
    <row r="24" spans="1:18" ht="15.75" hidden="1" x14ac:dyDescent="0.25">
      <c r="A24" s="47"/>
      <c r="B24" s="28" t="s">
        <v>226</v>
      </c>
      <c r="C24" s="29">
        <v>17.100000000000001</v>
      </c>
      <c r="D24" s="30">
        <v>1.5370370370370369E-2</v>
      </c>
      <c r="E24" s="31">
        <v>1</v>
      </c>
      <c r="F24" s="32">
        <v>17.2</v>
      </c>
      <c r="G24" s="33">
        <v>1.4560185185185183E-2</v>
      </c>
      <c r="H24" s="34">
        <v>1</v>
      </c>
      <c r="I24" s="29">
        <v>17.3</v>
      </c>
      <c r="J24" s="30">
        <v>1.5590277777777778E-2</v>
      </c>
      <c r="K24" s="31">
        <v>1</v>
      </c>
    </row>
    <row r="25" spans="1:18" ht="15" hidden="1" customHeight="1" x14ac:dyDescent="0.25">
      <c r="A25" s="47"/>
      <c r="B25" s="28" t="s">
        <v>168</v>
      </c>
      <c r="C25" s="35"/>
      <c r="D25" s="30">
        <v>1.5370370370370369E-2</v>
      </c>
      <c r="E25" s="31">
        <v>15</v>
      </c>
      <c r="F25" s="36"/>
      <c r="G25" s="33">
        <v>2.9930555555555557E-2</v>
      </c>
      <c r="H25" s="34">
        <v>8</v>
      </c>
      <c r="I25" s="35"/>
      <c r="J25" s="30">
        <v>4.5520833333333337E-2</v>
      </c>
      <c r="K25" s="31">
        <v>8</v>
      </c>
    </row>
    <row r="26" spans="1:18" ht="15.75" x14ac:dyDescent="0.25">
      <c r="A26" s="47">
        <v>9</v>
      </c>
      <c r="B26" s="27" t="s">
        <v>139</v>
      </c>
      <c r="C26" s="45" t="s">
        <v>227</v>
      </c>
      <c r="D26" s="45"/>
      <c r="E26" s="45"/>
      <c r="F26" s="46" t="s">
        <v>228</v>
      </c>
      <c r="G26" s="46"/>
      <c r="H26" s="46"/>
      <c r="I26" s="45" t="s">
        <v>229</v>
      </c>
      <c r="J26" s="45"/>
      <c r="K26" s="45"/>
      <c r="L26" t="str">
        <f>C26&amp;", "&amp;F26&amp;", "&amp;I26</f>
        <v>סט כרמל, בן יוסף דולב, יופיטר רותם</v>
      </c>
      <c r="M26">
        <f>K28</f>
        <v>9</v>
      </c>
      <c r="N26" t="str">
        <f>B28</f>
        <v> (15) </v>
      </c>
      <c r="O26" t="str">
        <f>B26</f>
        <v>יזרעאל 2</v>
      </c>
      <c r="P26">
        <v>3</v>
      </c>
      <c r="Q26" t="str">
        <f>LEFT(B26,4)&amp;" - "&amp;P26</f>
        <v>יזרע - 3</v>
      </c>
      <c r="R26" s="1">
        <f>J28</f>
        <v>4.5752314814814815E-2</v>
      </c>
    </row>
    <row r="27" spans="1:18" ht="15.75" hidden="1" x14ac:dyDescent="0.25">
      <c r="A27" s="47"/>
      <c r="B27" s="28" t="s">
        <v>230</v>
      </c>
      <c r="C27" s="29">
        <v>15.1</v>
      </c>
      <c r="D27" s="30">
        <v>1.5000000000000001E-2</v>
      </c>
      <c r="E27" s="31">
        <v>1</v>
      </c>
      <c r="F27" s="32">
        <v>15.2</v>
      </c>
      <c r="G27" s="33">
        <v>1.5474537037037038E-2</v>
      </c>
      <c r="H27" s="34">
        <v>1</v>
      </c>
      <c r="I27" s="29">
        <v>15.3</v>
      </c>
      <c r="J27" s="30">
        <v>1.5266203703703705E-2</v>
      </c>
      <c r="K27" s="31">
        <v>1</v>
      </c>
    </row>
    <row r="28" spans="1:18" ht="15" hidden="1" customHeight="1" x14ac:dyDescent="0.25">
      <c r="A28" s="47"/>
      <c r="B28" s="28" t="s">
        <v>166</v>
      </c>
      <c r="C28" s="35"/>
      <c r="D28" s="30">
        <v>1.5000000000000001E-2</v>
      </c>
      <c r="E28" s="31">
        <v>12</v>
      </c>
      <c r="F28" s="36"/>
      <c r="G28" s="33">
        <v>3.0474537037037036E-2</v>
      </c>
      <c r="H28" s="34">
        <v>9</v>
      </c>
      <c r="I28" s="35"/>
      <c r="J28" s="30">
        <v>4.5752314814814815E-2</v>
      </c>
      <c r="K28" s="31">
        <v>9</v>
      </c>
    </row>
    <row r="29" spans="1:18" ht="15.75" x14ac:dyDescent="0.25">
      <c r="A29" s="47">
        <v>10</v>
      </c>
      <c r="B29" s="27" t="s">
        <v>149</v>
      </c>
      <c r="C29" s="45" t="s">
        <v>231</v>
      </c>
      <c r="D29" s="45"/>
      <c r="E29" s="45"/>
      <c r="F29" s="46" t="s">
        <v>232</v>
      </c>
      <c r="G29" s="46"/>
      <c r="H29" s="46"/>
      <c r="I29" s="45" t="s">
        <v>150</v>
      </c>
      <c r="J29" s="45"/>
      <c r="K29" s="45"/>
      <c r="L29" t="str">
        <f>C29&amp;", "&amp;F29&amp;", "&amp;I29</f>
        <v>שפירא אורן, דבש אורי, אור יאיר</v>
      </c>
      <c r="M29">
        <f>K31</f>
        <v>10</v>
      </c>
      <c r="N29" t="str">
        <f>B31</f>
        <v> (83) </v>
      </c>
      <c r="O29" t="str">
        <f>B29</f>
        <v>טכניון 1</v>
      </c>
      <c r="P29">
        <v>1</v>
      </c>
      <c r="Q29" t="str">
        <f>LEFT(B29,4)&amp;" - "&amp;P29</f>
        <v>טכני - 1</v>
      </c>
      <c r="R29" s="1">
        <f>J31</f>
        <v>4.6076388888888882E-2</v>
      </c>
    </row>
    <row r="30" spans="1:18" ht="15.75" hidden="1" x14ac:dyDescent="0.25">
      <c r="A30" s="47"/>
      <c r="B30" s="28" t="s">
        <v>233</v>
      </c>
      <c r="C30" s="29">
        <v>83.1</v>
      </c>
      <c r="D30" s="30">
        <v>1.5104166666666667E-2</v>
      </c>
      <c r="E30" s="31">
        <v>1</v>
      </c>
      <c r="F30" s="32">
        <v>83.2</v>
      </c>
      <c r="G30" s="33">
        <v>1.621527777777778E-2</v>
      </c>
      <c r="H30" s="34">
        <v>1</v>
      </c>
      <c r="I30" s="29">
        <v>83.3</v>
      </c>
      <c r="J30" s="30">
        <v>1.4768518518518519E-2</v>
      </c>
      <c r="K30" s="31">
        <v>1</v>
      </c>
    </row>
    <row r="31" spans="1:18" ht="15" hidden="1" customHeight="1" x14ac:dyDescent="0.25">
      <c r="A31" s="47"/>
      <c r="B31" s="28" t="s">
        <v>82</v>
      </c>
      <c r="C31" s="35"/>
      <c r="D31" s="30">
        <v>1.5104166666666667E-2</v>
      </c>
      <c r="E31" s="31">
        <v>14</v>
      </c>
      <c r="F31" s="36"/>
      <c r="G31" s="33">
        <v>3.1319444444444448E-2</v>
      </c>
      <c r="H31" s="34">
        <v>11</v>
      </c>
      <c r="I31" s="35"/>
      <c r="J31" s="30">
        <v>4.6076388888888882E-2</v>
      </c>
      <c r="K31" s="31">
        <v>10</v>
      </c>
    </row>
    <row r="32" spans="1:18" ht="15.75" x14ac:dyDescent="0.25">
      <c r="A32" s="47">
        <v>11</v>
      </c>
      <c r="B32" s="27" t="s">
        <v>234</v>
      </c>
      <c r="C32" s="45" t="s">
        <v>235</v>
      </c>
      <c r="D32" s="45"/>
      <c r="E32" s="45"/>
      <c r="F32" s="46" t="s">
        <v>236</v>
      </c>
      <c r="G32" s="46"/>
      <c r="H32" s="46"/>
      <c r="I32" s="45" t="s">
        <v>237</v>
      </c>
      <c r="J32" s="45"/>
      <c r="K32" s="45"/>
      <c r="L32" t="str">
        <f>C32&amp;", "&amp;F32&amp;", "&amp;I32</f>
        <v>שמלא יאיר, רינת גיל, קוזלוב אלכסנדר</v>
      </c>
      <c r="M32">
        <f>K34</f>
        <v>11</v>
      </c>
      <c r="N32" t="str">
        <f>B34</f>
        <v> (1) </v>
      </c>
      <c r="O32" t="str">
        <f>B32</f>
        <v>גליל 1</v>
      </c>
      <c r="P32">
        <v>1</v>
      </c>
      <c r="Q32" t="str">
        <f>LEFT(B32,4)&amp;" - "&amp;P32</f>
        <v>גליל - 1</v>
      </c>
      <c r="R32" s="1">
        <f>J34</f>
        <v>4.7118055555555559E-2</v>
      </c>
    </row>
    <row r="33" spans="1:18" ht="15.75" hidden="1" x14ac:dyDescent="0.25">
      <c r="A33" s="47"/>
      <c r="B33" s="28" t="s">
        <v>238</v>
      </c>
      <c r="C33" s="29">
        <v>1.1000000000000001</v>
      </c>
      <c r="D33" s="30">
        <v>1.480324074074074E-2</v>
      </c>
      <c r="E33" s="31">
        <v>1</v>
      </c>
      <c r="F33" s="32">
        <v>1.2</v>
      </c>
      <c r="G33" s="33">
        <v>1.7569444444444447E-2</v>
      </c>
      <c r="H33" s="34">
        <v>1</v>
      </c>
      <c r="I33" s="29">
        <v>1.3</v>
      </c>
      <c r="J33" s="30">
        <v>1.4733796296296295E-2</v>
      </c>
      <c r="K33" s="31">
        <v>1</v>
      </c>
    </row>
    <row r="34" spans="1:18" ht="15" hidden="1" customHeight="1" x14ac:dyDescent="0.25">
      <c r="A34" s="47"/>
      <c r="B34" s="28" t="s">
        <v>239</v>
      </c>
      <c r="C34" s="35"/>
      <c r="D34" s="30">
        <v>1.480324074074074E-2</v>
      </c>
      <c r="E34" s="31">
        <v>9</v>
      </c>
      <c r="F34" s="36"/>
      <c r="G34" s="33">
        <v>3.2372685185185185E-2</v>
      </c>
      <c r="H34" s="34">
        <v>14</v>
      </c>
      <c r="I34" s="35"/>
      <c r="J34" s="30">
        <v>4.7118055555555559E-2</v>
      </c>
      <c r="K34" s="31">
        <v>11</v>
      </c>
    </row>
    <row r="35" spans="1:18" ht="15.75" x14ac:dyDescent="0.25">
      <c r="A35" s="47">
        <v>12</v>
      </c>
      <c r="B35" s="27" t="s">
        <v>146</v>
      </c>
      <c r="C35" s="45" t="s">
        <v>240</v>
      </c>
      <c r="D35" s="45"/>
      <c r="E35" s="45"/>
      <c r="F35" s="46" t="s">
        <v>241</v>
      </c>
      <c r="G35" s="46"/>
      <c r="H35" s="46"/>
      <c r="I35" s="45" t="s">
        <v>242</v>
      </c>
      <c r="J35" s="45"/>
      <c r="K35" s="45"/>
      <c r="L35" t="str">
        <f>C35&amp;", "&amp;F35&amp;", "&amp;I35</f>
        <v>נדב גנוסר, גנוסר תומר, יובל גנוסר</v>
      </c>
      <c r="M35">
        <f>K37</f>
        <v>12</v>
      </c>
      <c r="N35" t="str">
        <f>B37</f>
        <v> (8) </v>
      </c>
      <c r="O35" t="str">
        <f>B35</f>
        <v>מודיעין 1</v>
      </c>
      <c r="P35">
        <v>3</v>
      </c>
      <c r="Q35" t="str">
        <f>LEFT(B35,4)&amp;" - "&amp;P35</f>
        <v>מודי - 3</v>
      </c>
      <c r="R35" s="1">
        <f>J37</f>
        <v>4.9340277777777775E-2</v>
      </c>
    </row>
    <row r="36" spans="1:18" ht="15.75" hidden="1" x14ac:dyDescent="0.25">
      <c r="A36" s="47"/>
      <c r="B36" s="28" t="s">
        <v>243</v>
      </c>
      <c r="C36" s="29">
        <v>8.1</v>
      </c>
      <c r="D36" s="30">
        <v>1.4953703703703705E-2</v>
      </c>
      <c r="E36" s="31">
        <v>1</v>
      </c>
      <c r="F36" s="32">
        <v>8.1999999999999993</v>
      </c>
      <c r="G36" s="33">
        <v>1.7673611111111109E-2</v>
      </c>
      <c r="H36" s="34">
        <v>1</v>
      </c>
      <c r="I36" s="29">
        <v>8.3000000000000007</v>
      </c>
      <c r="J36" s="30">
        <v>1.6689814814814817E-2</v>
      </c>
      <c r="K36" s="31">
        <v>1</v>
      </c>
    </row>
    <row r="37" spans="1:18" ht="15" hidden="1" customHeight="1" x14ac:dyDescent="0.25">
      <c r="A37" s="47"/>
      <c r="B37" s="28" t="s">
        <v>153</v>
      </c>
      <c r="C37" s="35"/>
      <c r="D37" s="30">
        <v>1.4953703703703705E-2</v>
      </c>
      <c r="E37" s="31">
        <v>11</v>
      </c>
      <c r="F37" s="36"/>
      <c r="G37" s="33">
        <v>3.2627314814814817E-2</v>
      </c>
      <c r="H37" s="34">
        <v>15</v>
      </c>
      <c r="I37" s="35"/>
      <c r="J37" s="30">
        <v>4.9340277777777775E-2</v>
      </c>
      <c r="K37" s="31">
        <v>12</v>
      </c>
    </row>
    <row r="38" spans="1:18" ht="15.75" x14ac:dyDescent="0.25">
      <c r="A38" s="47">
        <v>13</v>
      </c>
      <c r="B38" s="27" t="s">
        <v>244</v>
      </c>
      <c r="C38" s="45" t="s">
        <v>245</v>
      </c>
      <c r="D38" s="45"/>
      <c r="E38" s="45"/>
      <c r="F38" s="46" t="s">
        <v>246</v>
      </c>
      <c r="G38" s="46"/>
      <c r="H38" s="46"/>
      <c r="I38" s="45" t="s">
        <v>247</v>
      </c>
      <c r="J38" s="45"/>
      <c r="K38" s="45"/>
      <c r="L38" t="str">
        <f>C38&amp;", "&amp;F38&amp;", "&amp;I38</f>
        <v>שפי יוחאי, ורבין עודד, כהן נמרוד</v>
      </c>
      <c r="M38">
        <f>K40</f>
        <v>13</v>
      </c>
      <c r="N38" t="str">
        <f>B40</f>
        <v> (33) </v>
      </c>
      <c r="O38" t="str">
        <f>B38</f>
        <v>תל אביב 3</v>
      </c>
      <c r="P38">
        <v>2</v>
      </c>
      <c r="Q38" t="str">
        <f>LEFT(B38,4)&amp;" - "&amp;P38</f>
        <v>תל א - 2</v>
      </c>
      <c r="R38" s="1">
        <f>J40</f>
        <v>4.9571759259259253E-2</v>
      </c>
    </row>
    <row r="39" spans="1:18" ht="15.75" hidden="1" x14ac:dyDescent="0.25">
      <c r="A39" s="47"/>
      <c r="B39" s="28" t="s">
        <v>248</v>
      </c>
      <c r="C39" s="29">
        <v>33.1</v>
      </c>
      <c r="D39" s="30">
        <v>1.6909722222222225E-2</v>
      </c>
      <c r="E39" s="31">
        <v>1</v>
      </c>
      <c r="F39" s="32">
        <v>33.200000000000003</v>
      </c>
      <c r="G39" s="33">
        <v>1.6666666666666666E-2</v>
      </c>
      <c r="H39" s="34">
        <v>1</v>
      </c>
      <c r="I39" s="29">
        <v>33.299999999999997</v>
      </c>
      <c r="J39" s="30">
        <v>1.5995370370370372E-2</v>
      </c>
      <c r="K39" s="31">
        <v>1</v>
      </c>
    </row>
    <row r="40" spans="1:18" ht="15" hidden="1" customHeight="1" x14ac:dyDescent="0.25">
      <c r="A40" s="47"/>
      <c r="B40" s="28" t="s">
        <v>249</v>
      </c>
      <c r="C40" s="35"/>
      <c r="D40" s="30">
        <v>1.6909722222222225E-2</v>
      </c>
      <c r="E40" s="31">
        <v>22</v>
      </c>
      <c r="F40" s="36"/>
      <c r="G40" s="33">
        <v>3.3576388888888892E-2</v>
      </c>
      <c r="H40" s="34">
        <v>16</v>
      </c>
      <c r="I40" s="35"/>
      <c r="J40" s="30">
        <v>4.9571759259259253E-2</v>
      </c>
      <c r="K40" s="31">
        <v>13</v>
      </c>
    </row>
    <row r="41" spans="1:18" ht="15.75" x14ac:dyDescent="0.25">
      <c r="A41" s="47">
        <v>14</v>
      </c>
      <c r="B41" s="27" t="s">
        <v>165</v>
      </c>
      <c r="C41" s="45" t="s">
        <v>250</v>
      </c>
      <c r="D41" s="45"/>
      <c r="E41" s="45"/>
      <c r="F41" s="46" t="s">
        <v>251</v>
      </c>
      <c r="G41" s="46"/>
      <c r="H41" s="46"/>
      <c r="I41" s="45" t="s">
        <v>252</v>
      </c>
      <c r="J41" s="45"/>
      <c r="K41" s="45"/>
      <c r="L41" t="str">
        <f>C41&amp;", "&amp;F41&amp;", "&amp;I41</f>
        <v>ארצי ירון, אברהם דקל, אברהם רגב</v>
      </c>
      <c r="M41">
        <f>K43</f>
        <v>14</v>
      </c>
      <c r="N41" t="str">
        <f>B43</f>
        <v> (16) </v>
      </c>
      <c r="O41" t="str">
        <f>B41</f>
        <v>יזרעאל 3</v>
      </c>
      <c r="P41">
        <v>4</v>
      </c>
      <c r="Q41" t="str">
        <f>LEFT(B41,4)&amp;" - "&amp;P41</f>
        <v>יזרע - 4</v>
      </c>
      <c r="R41" s="1">
        <f>J43</f>
        <v>5.0219907407407414E-2</v>
      </c>
    </row>
    <row r="42" spans="1:18" ht="15.75" hidden="1" x14ac:dyDescent="0.25">
      <c r="A42" s="47"/>
      <c r="B42" s="28" t="s">
        <v>253</v>
      </c>
      <c r="C42" s="29">
        <v>16.100000000000001</v>
      </c>
      <c r="D42" s="30">
        <v>1.4560185185185183E-2</v>
      </c>
      <c r="E42" s="31">
        <v>1</v>
      </c>
      <c r="F42" s="32">
        <v>16.2</v>
      </c>
      <c r="G42" s="33">
        <v>1.6793981481481483E-2</v>
      </c>
      <c r="H42" s="34">
        <v>1</v>
      </c>
      <c r="I42" s="29">
        <v>16.3</v>
      </c>
      <c r="J42" s="30">
        <v>1.8854166666666665E-2</v>
      </c>
      <c r="K42" s="31">
        <v>1</v>
      </c>
    </row>
    <row r="43" spans="1:18" ht="15" hidden="1" customHeight="1" x14ac:dyDescent="0.25">
      <c r="A43" s="47"/>
      <c r="B43" s="28" t="s">
        <v>175</v>
      </c>
      <c r="C43" s="35"/>
      <c r="D43" s="30">
        <v>1.4560185185185183E-2</v>
      </c>
      <c r="E43" s="31">
        <v>7</v>
      </c>
      <c r="F43" s="36"/>
      <c r="G43" s="33">
        <v>3.1354166666666662E-2</v>
      </c>
      <c r="H43" s="34">
        <v>12</v>
      </c>
      <c r="I43" s="35"/>
      <c r="J43" s="30">
        <v>5.0219907407407414E-2</v>
      </c>
      <c r="K43" s="31">
        <v>14</v>
      </c>
    </row>
    <row r="44" spans="1:18" ht="15.75" x14ac:dyDescent="0.25">
      <c r="A44" s="47">
        <v>15</v>
      </c>
      <c r="B44" s="27" t="s">
        <v>158</v>
      </c>
      <c r="C44" s="45" t="s">
        <v>254</v>
      </c>
      <c r="D44" s="45"/>
      <c r="E44" s="45"/>
      <c r="F44" s="46" t="s">
        <v>255</v>
      </c>
      <c r="G44" s="46"/>
      <c r="H44" s="46"/>
      <c r="I44" s="45" t="s">
        <v>256</v>
      </c>
      <c r="J44" s="45"/>
      <c r="K44" s="45"/>
      <c r="L44" t="str">
        <f>C44&amp;", "&amp;F44&amp;", "&amp;I44</f>
        <v>הולנדר חן, הולנדר אלון, קצפ רוי</v>
      </c>
      <c r="M44">
        <f>K46</f>
        <v>15</v>
      </c>
      <c r="N44" t="str">
        <f>B46</f>
        <v> (37) </v>
      </c>
      <c r="O44" t="str">
        <f>B44</f>
        <v>תל אביב 7</v>
      </c>
      <c r="P44">
        <v>3</v>
      </c>
      <c r="Q44" t="str">
        <f>LEFT(B44,4)&amp;" - "&amp;P44</f>
        <v>תל א - 3</v>
      </c>
      <c r="R44" s="1">
        <f>J46</f>
        <v>5.0312500000000003E-2</v>
      </c>
    </row>
    <row r="45" spans="1:18" ht="15.75" hidden="1" x14ac:dyDescent="0.25">
      <c r="A45" s="47"/>
      <c r="B45" s="28" t="s">
        <v>257</v>
      </c>
      <c r="C45" s="29">
        <v>37.1</v>
      </c>
      <c r="D45" s="30">
        <v>1.5972222222222224E-2</v>
      </c>
      <c r="E45" s="31">
        <v>1</v>
      </c>
      <c r="F45" s="32">
        <v>37.200000000000003</v>
      </c>
      <c r="G45" s="33">
        <v>1.4884259259259259E-2</v>
      </c>
      <c r="H45" s="34">
        <v>1</v>
      </c>
      <c r="I45" s="29">
        <v>37.299999999999997</v>
      </c>
      <c r="J45" s="30">
        <v>1.9432870370370371E-2</v>
      </c>
      <c r="K45" s="31">
        <v>1</v>
      </c>
    </row>
    <row r="46" spans="1:18" ht="15" hidden="1" customHeight="1" x14ac:dyDescent="0.25">
      <c r="A46" s="47"/>
      <c r="B46" s="28" t="s">
        <v>159</v>
      </c>
      <c r="C46" s="35"/>
      <c r="D46" s="30">
        <v>1.5972222222222224E-2</v>
      </c>
      <c r="E46" s="31">
        <v>17</v>
      </c>
      <c r="F46" s="36"/>
      <c r="G46" s="33">
        <v>3.0856481481481481E-2</v>
      </c>
      <c r="H46" s="34">
        <v>10</v>
      </c>
      <c r="I46" s="35"/>
      <c r="J46" s="30">
        <v>5.0312500000000003E-2</v>
      </c>
      <c r="K46" s="31">
        <v>15</v>
      </c>
    </row>
    <row r="47" spans="1:18" ht="15.75" x14ac:dyDescent="0.25">
      <c r="A47" s="47">
        <v>16</v>
      </c>
      <c r="B47" s="27" t="s">
        <v>167</v>
      </c>
      <c r="C47" s="45" t="s">
        <v>258</v>
      </c>
      <c r="D47" s="45"/>
      <c r="E47" s="45"/>
      <c r="F47" s="46" t="s">
        <v>259</v>
      </c>
      <c r="G47" s="46"/>
      <c r="H47" s="46"/>
      <c r="I47" s="45" t="s">
        <v>260</v>
      </c>
      <c r="J47" s="45"/>
      <c r="K47" s="45"/>
      <c r="L47" t="str">
        <f>C47&amp;", "&amp;F47&amp;", "&amp;I47</f>
        <v>קאופמן אסף, מרסר שי, בן דור יואב</v>
      </c>
      <c r="M47">
        <f>K49</f>
        <v>16</v>
      </c>
      <c r="N47" t="str">
        <f>B49</f>
        <v> (81) </v>
      </c>
      <c r="O47" t="str">
        <f>B47</f>
        <v>ירושלים 1</v>
      </c>
      <c r="P47">
        <v>1</v>
      </c>
      <c r="Q47" t="str">
        <f>LEFT(B47,4)&amp;" - "&amp;P47</f>
        <v>ירוש - 1</v>
      </c>
      <c r="R47" s="1">
        <f>J49</f>
        <v>5.0532407407407408E-2</v>
      </c>
    </row>
    <row r="48" spans="1:18" ht="15.75" hidden="1" x14ac:dyDescent="0.25">
      <c r="A48" s="47"/>
      <c r="B48" s="28" t="s">
        <v>261</v>
      </c>
      <c r="C48" s="29">
        <v>81.099999999999994</v>
      </c>
      <c r="D48" s="30">
        <v>1.8148148148148146E-2</v>
      </c>
      <c r="E48" s="31">
        <v>1</v>
      </c>
      <c r="F48" s="32">
        <v>81.2</v>
      </c>
      <c r="G48" s="33">
        <v>1.5983796296296295E-2</v>
      </c>
      <c r="H48" s="34">
        <v>1</v>
      </c>
      <c r="I48" s="29">
        <v>81.3</v>
      </c>
      <c r="J48" s="30">
        <v>1.6377314814814813E-2</v>
      </c>
      <c r="K48" s="31">
        <v>1</v>
      </c>
    </row>
    <row r="49" spans="1:18" ht="15" hidden="1" customHeight="1" x14ac:dyDescent="0.25">
      <c r="A49" s="47"/>
      <c r="B49" s="28" t="s">
        <v>92</v>
      </c>
      <c r="C49" s="35"/>
      <c r="D49" s="30">
        <v>1.8148148148148146E-2</v>
      </c>
      <c r="E49" s="31">
        <v>26</v>
      </c>
      <c r="F49" s="36"/>
      <c r="G49" s="33">
        <v>3.4131944444444444E-2</v>
      </c>
      <c r="H49" s="34">
        <v>17</v>
      </c>
      <c r="I49" s="35"/>
      <c r="J49" s="30">
        <v>5.0532407407407408E-2</v>
      </c>
      <c r="K49" s="31">
        <v>16</v>
      </c>
    </row>
    <row r="50" spans="1:18" ht="15.75" x14ac:dyDescent="0.25">
      <c r="A50" s="47">
        <v>17</v>
      </c>
      <c r="B50" s="27" t="s">
        <v>25</v>
      </c>
      <c r="C50" s="45" t="s">
        <v>262</v>
      </c>
      <c r="D50" s="45"/>
      <c r="E50" s="45"/>
      <c r="F50" s="46" t="s">
        <v>263</v>
      </c>
      <c r="G50" s="46"/>
      <c r="H50" s="46"/>
      <c r="I50" s="45" t="s">
        <v>264</v>
      </c>
      <c r="J50" s="45"/>
      <c r="K50" s="45"/>
      <c r="L50" t="str">
        <f>C50&amp;", "&amp;F50&amp;", "&amp;I50</f>
        <v>שביב רן, גוטמן רעי, סרגה אלי</v>
      </c>
      <c r="M50">
        <f>K52</f>
        <v>17</v>
      </c>
      <c r="N50" t="str">
        <f>B52</f>
        <v> (13) </v>
      </c>
      <c r="O50" t="str">
        <f>B50</f>
        <v>מודיעין 6</v>
      </c>
      <c r="P50">
        <v>4</v>
      </c>
      <c r="Q50" t="str">
        <f>LEFT(B50,4)&amp;" - "&amp;P50</f>
        <v>מודי - 4</v>
      </c>
      <c r="R50" s="1">
        <f>J52</f>
        <v>5.0937499999999997E-2</v>
      </c>
    </row>
    <row r="51" spans="1:18" ht="15.75" hidden="1" x14ac:dyDescent="0.25">
      <c r="A51" s="47"/>
      <c r="B51" s="28" t="s">
        <v>265</v>
      </c>
      <c r="C51" s="29">
        <v>13.1</v>
      </c>
      <c r="D51" s="30">
        <v>1.8865740740740742E-2</v>
      </c>
      <c r="E51" s="31">
        <v>1</v>
      </c>
      <c r="F51" s="32">
        <v>13.2</v>
      </c>
      <c r="G51" s="33">
        <v>1.2905092592592591E-2</v>
      </c>
      <c r="H51" s="34">
        <v>1</v>
      </c>
      <c r="I51" s="29">
        <v>13.3</v>
      </c>
      <c r="J51" s="30">
        <v>1.9155092592592592E-2</v>
      </c>
      <c r="K51" s="31">
        <v>1</v>
      </c>
    </row>
    <row r="52" spans="1:18" ht="15" hidden="1" customHeight="1" x14ac:dyDescent="0.25">
      <c r="A52" s="47"/>
      <c r="B52" s="28" t="s">
        <v>134</v>
      </c>
      <c r="C52" s="35"/>
      <c r="D52" s="30">
        <v>1.8865740740740742E-2</v>
      </c>
      <c r="E52" s="31">
        <v>28</v>
      </c>
      <c r="F52" s="36"/>
      <c r="G52" s="33">
        <v>3.1770833333333331E-2</v>
      </c>
      <c r="H52" s="34">
        <v>13</v>
      </c>
      <c r="I52" s="35"/>
      <c r="J52" s="30">
        <v>5.0937499999999997E-2</v>
      </c>
      <c r="K52" s="31">
        <v>17</v>
      </c>
    </row>
    <row r="53" spans="1:18" ht="15.75" x14ac:dyDescent="0.25">
      <c r="A53" s="47">
        <v>18</v>
      </c>
      <c r="B53" s="27" t="s">
        <v>162</v>
      </c>
      <c r="C53" s="45" t="s">
        <v>266</v>
      </c>
      <c r="D53" s="45"/>
      <c r="E53" s="45"/>
      <c r="F53" s="46" t="s">
        <v>267</v>
      </c>
      <c r="G53" s="46"/>
      <c r="H53" s="46"/>
      <c r="I53" s="45" t="s">
        <v>268</v>
      </c>
      <c r="J53" s="45"/>
      <c r="K53" s="45"/>
      <c r="L53" t="str">
        <f>C53&amp;", "&amp;F53&amp;", "&amp;I53</f>
        <v>ניסים יונתן, לוגרנר מתי, יעקבי ארם</v>
      </c>
      <c r="M53">
        <f>K55</f>
        <v>18</v>
      </c>
      <c r="N53" t="str">
        <f>B55</f>
        <v> (5) </v>
      </c>
      <c r="O53" t="str">
        <f>B53</f>
        <v>השרון 3</v>
      </c>
      <c r="P53">
        <v>3</v>
      </c>
      <c r="Q53" t="str">
        <f>LEFT(B53,4)&amp;" - "&amp;P53</f>
        <v>השרו - 3</v>
      </c>
      <c r="R53" s="1">
        <f>J55</f>
        <v>5.2974537037037035E-2</v>
      </c>
    </row>
    <row r="54" spans="1:18" ht="15.75" hidden="1" x14ac:dyDescent="0.25">
      <c r="A54" s="47"/>
      <c r="B54" s="28" t="s">
        <v>269</v>
      </c>
      <c r="C54" s="29">
        <v>5.0999999999999996</v>
      </c>
      <c r="D54" s="30">
        <v>1.8171296296296297E-2</v>
      </c>
      <c r="E54" s="31">
        <v>1</v>
      </c>
      <c r="F54" s="32">
        <v>5.2</v>
      </c>
      <c r="G54" s="33">
        <v>2.0439814814814817E-2</v>
      </c>
      <c r="H54" s="34">
        <v>1</v>
      </c>
      <c r="I54" s="29">
        <v>5.3</v>
      </c>
      <c r="J54" s="30">
        <v>1.4351851851851852E-2</v>
      </c>
      <c r="K54" s="31">
        <v>1</v>
      </c>
    </row>
    <row r="55" spans="1:18" ht="15" hidden="1" customHeight="1" x14ac:dyDescent="0.25">
      <c r="A55" s="47"/>
      <c r="B55" s="28" t="s">
        <v>164</v>
      </c>
      <c r="C55" s="35"/>
      <c r="D55" s="30">
        <v>1.8171296296296297E-2</v>
      </c>
      <c r="E55" s="31">
        <v>27</v>
      </c>
      <c r="F55" s="36"/>
      <c r="G55" s="33">
        <v>3.861111111111111E-2</v>
      </c>
      <c r="H55" s="34">
        <v>22</v>
      </c>
      <c r="I55" s="35"/>
      <c r="J55" s="30">
        <v>5.2974537037037035E-2</v>
      </c>
      <c r="K55" s="31">
        <v>18</v>
      </c>
    </row>
    <row r="56" spans="1:18" ht="15.75" x14ac:dyDescent="0.25">
      <c r="A56" s="47">
        <v>19</v>
      </c>
      <c r="B56" s="27" t="s">
        <v>137</v>
      </c>
      <c r="C56" s="45" t="s">
        <v>270</v>
      </c>
      <c r="D56" s="45"/>
      <c r="E56" s="45"/>
      <c r="F56" s="46" t="s">
        <v>271</v>
      </c>
      <c r="G56" s="46"/>
      <c r="H56" s="46"/>
      <c r="I56" s="45" t="s">
        <v>272</v>
      </c>
      <c r="J56" s="45"/>
      <c r="K56" s="45"/>
      <c r="L56" t="str">
        <f>C56&amp;", "&amp;F56&amp;", "&amp;I56</f>
        <v>גפן גוש, רם שי, כהן תומר</v>
      </c>
      <c r="M56">
        <f>K58</f>
        <v>19</v>
      </c>
      <c r="N56" t="str">
        <f>B58</f>
        <v> (21) </v>
      </c>
      <c r="O56" t="str">
        <f>B56</f>
        <v>כרמל 1</v>
      </c>
      <c r="P56">
        <v>1</v>
      </c>
      <c r="Q56" t="str">
        <f>LEFT(B56,4)&amp;" - "&amp;P56</f>
        <v>כרמל - 1</v>
      </c>
      <c r="R56" s="1">
        <f>J58</f>
        <v>5.4502314814814816E-2</v>
      </c>
    </row>
    <row r="57" spans="1:18" ht="15.75" hidden="1" x14ac:dyDescent="0.25">
      <c r="A57" s="47"/>
      <c r="B57" s="28" t="s">
        <v>273</v>
      </c>
      <c r="C57" s="29">
        <v>21.1</v>
      </c>
      <c r="D57" s="30">
        <v>1.7395833333333336E-2</v>
      </c>
      <c r="E57" s="31">
        <v>1</v>
      </c>
      <c r="F57" s="32">
        <v>21.2</v>
      </c>
      <c r="G57" s="33">
        <v>1.9212962962962963E-2</v>
      </c>
      <c r="H57" s="34">
        <v>1</v>
      </c>
      <c r="I57" s="29">
        <v>21.3</v>
      </c>
      <c r="J57" s="30">
        <v>1.7881944444444443E-2</v>
      </c>
      <c r="K57" s="31">
        <v>1</v>
      </c>
    </row>
    <row r="58" spans="1:18" ht="15" hidden="1" customHeight="1" x14ac:dyDescent="0.25">
      <c r="A58" s="47"/>
      <c r="B58" s="28" t="s">
        <v>161</v>
      </c>
      <c r="C58" s="35"/>
      <c r="D58" s="30">
        <v>1.7395833333333336E-2</v>
      </c>
      <c r="E58" s="31">
        <v>24</v>
      </c>
      <c r="F58" s="36"/>
      <c r="G58" s="33">
        <v>3.6608796296296299E-2</v>
      </c>
      <c r="H58" s="34">
        <v>18</v>
      </c>
      <c r="I58" s="35"/>
      <c r="J58" s="30">
        <v>5.4502314814814816E-2</v>
      </c>
      <c r="K58" s="31">
        <v>19</v>
      </c>
    </row>
    <row r="59" spans="1:18" ht="15" customHeight="1" x14ac:dyDescent="0.25">
      <c r="A59" s="47">
        <v>20</v>
      </c>
      <c r="B59" s="27" t="s">
        <v>17</v>
      </c>
      <c r="C59" s="45" t="s">
        <v>334</v>
      </c>
      <c r="D59" s="45"/>
      <c r="E59" s="45"/>
      <c r="F59" s="46" t="s">
        <v>335</v>
      </c>
      <c r="G59" s="46"/>
      <c r="H59" s="46"/>
      <c r="I59" s="45" t="s">
        <v>336</v>
      </c>
      <c r="J59" s="45"/>
      <c r="K59" s="45"/>
      <c r="L59" t="str">
        <f>C59&amp;", "&amp;F59&amp;", "&amp;I59</f>
        <v>מלץ אבי, קלקשטיין ניר, מינסקי אבי</v>
      </c>
      <c r="M59">
        <f>K61</f>
        <v>20</v>
      </c>
      <c r="N59" t="str">
        <f>B61</f>
        <v> (6) </v>
      </c>
      <c r="O59" t="str">
        <f>B59</f>
        <v>השרון 4</v>
      </c>
      <c r="P59">
        <v>4</v>
      </c>
      <c r="Q59" t="str">
        <f>LEFT(B59,4)&amp;" - "&amp;P59</f>
        <v>השרו - 4</v>
      </c>
      <c r="R59" s="1">
        <f>J61</f>
        <v>5.451388888888889E-2</v>
      </c>
    </row>
    <row r="60" spans="1:18" ht="15" hidden="1" customHeight="1" x14ac:dyDescent="0.25">
      <c r="A60" s="47"/>
      <c r="B60" s="28" t="s">
        <v>337</v>
      </c>
      <c r="C60" s="29">
        <v>6.1</v>
      </c>
      <c r="D60" s="30">
        <v>1.6782407407407409E-2</v>
      </c>
      <c r="E60" s="31">
        <v>1</v>
      </c>
      <c r="F60" s="32">
        <v>6.2</v>
      </c>
      <c r="G60" s="33">
        <v>2.1377314814814818E-2</v>
      </c>
      <c r="H60" s="34">
        <v>1</v>
      </c>
      <c r="I60" s="29">
        <v>6.3</v>
      </c>
      <c r="J60" s="31" t="s">
        <v>338</v>
      </c>
      <c r="K60" s="31">
        <v>1</v>
      </c>
    </row>
    <row r="61" spans="1:18" ht="15" hidden="1" customHeight="1" x14ac:dyDescent="0.25">
      <c r="A61" s="47"/>
      <c r="B61" s="28" t="s">
        <v>148</v>
      </c>
      <c r="C61" s="35"/>
      <c r="D61" s="30">
        <v>1.6782407407407409E-2</v>
      </c>
      <c r="E61" s="31">
        <v>19</v>
      </c>
      <c r="F61" s="36"/>
      <c r="G61" s="33">
        <v>3.8159722222222227E-2</v>
      </c>
      <c r="H61" s="34">
        <v>21</v>
      </c>
      <c r="I61" s="35"/>
      <c r="J61" s="30">
        <v>5.451388888888889E-2</v>
      </c>
      <c r="K61" s="31">
        <v>20</v>
      </c>
    </row>
    <row r="62" spans="1:18" ht="15.75" x14ac:dyDescent="0.25">
      <c r="A62" s="47">
        <v>21</v>
      </c>
      <c r="B62" s="27" t="s">
        <v>44</v>
      </c>
      <c r="C62" s="45" t="s">
        <v>274</v>
      </c>
      <c r="D62" s="45"/>
      <c r="E62" s="45"/>
      <c r="F62" s="46" t="s">
        <v>275</v>
      </c>
      <c r="G62" s="46"/>
      <c r="H62" s="46"/>
      <c r="I62" s="45" t="s">
        <v>276</v>
      </c>
      <c r="J62" s="45"/>
      <c r="K62" s="45"/>
      <c r="L62" t="str">
        <f>C62&amp;", "&amp;F62&amp;", "&amp;I62</f>
        <v>גרנט רועי, לום דולב, גולן סתיו</v>
      </c>
      <c r="M62">
        <f>K64</f>
        <v>21</v>
      </c>
      <c r="N62" t="str">
        <f>B64</f>
        <v> (28) </v>
      </c>
      <c r="O62" t="str">
        <f>B62</f>
        <v>מנשה 6</v>
      </c>
      <c r="P62">
        <v>1</v>
      </c>
      <c r="Q62" t="str">
        <f>LEFT(B62,4)&amp;" - "&amp;P62</f>
        <v>מנשה - 1</v>
      </c>
      <c r="R62" s="1">
        <f>J64</f>
        <v>5.5069444444444449E-2</v>
      </c>
    </row>
    <row r="63" spans="1:18" ht="15.75" hidden="1" x14ac:dyDescent="0.25">
      <c r="A63" s="47"/>
      <c r="B63" s="28" t="s">
        <v>277</v>
      </c>
      <c r="C63" s="29">
        <v>28.1</v>
      </c>
      <c r="D63" s="30">
        <v>2.0347222222222221E-2</v>
      </c>
      <c r="E63" s="31">
        <v>1</v>
      </c>
      <c r="F63" s="32">
        <v>28.2</v>
      </c>
      <c r="G63" s="33">
        <v>1.8819444444444448E-2</v>
      </c>
      <c r="H63" s="34">
        <v>1</v>
      </c>
      <c r="I63" s="29">
        <v>28.3</v>
      </c>
      <c r="J63" s="30">
        <v>1.5902777777777776E-2</v>
      </c>
      <c r="K63" s="31">
        <v>1</v>
      </c>
    </row>
    <row r="64" spans="1:18" ht="15" hidden="1" customHeight="1" x14ac:dyDescent="0.25">
      <c r="A64" s="47"/>
      <c r="B64" s="28" t="s">
        <v>143</v>
      </c>
      <c r="C64" s="35"/>
      <c r="D64" s="30">
        <v>2.0347222222222221E-2</v>
      </c>
      <c r="E64" s="31">
        <v>30</v>
      </c>
      <c r="F64" s="36"/>
      <c r="G64" s="33">
        <v>3.9166666666666662E-2</v>
      </c>
      <c r="H64" s="34">
        <v>23</v>
      </c>
      <c r="I64" s="35"/>
      <c r="J64" s="30">
        <v>5.5069444444444449E-2</v>
      </c>
      <c r="K64" s="31">
        <v>21</v>
      </c>
    </row>
    <row r="65" spans="1:18" ht="15.75" x14ac:dyDescent="0.25">
      <c r="A65" s="47">
        <v>22</v>
      </c>
      <c r="B65" s="27" t="s">
        <v>278</v>
      </c>
      <c r="C65" s="45" t="s">
        <v>279</v>
      </c>
      <c r="D65" s="45"/>
      <c r="E65" s="45"/>
      <c r="F65" s="46" t="s">
        <v>280</v>
      </c>
      <c r="G65" s="46"/>
      <c r="H65" s="46"/>
      <c r="I65" s="45" t="s">
        <v>281</v>
      </c>
      <c r="J65" s="45"/>
      <c r="K65" s="45"/>
      <c r="L65" t="str">
        <f>C65&amp;", "&amp;F65&amp;", "&amp;I65</f>
        <v>מה טוב יואב, רז רוטשילד דניאל, ניב שגיא</v>
      </c>
      <c r="M65">
        <f>K67</f>
        <v>22</v>
      </c>
      <c r="N65" t="str">
        <f>B67</f>
        <v> (82) </v>
      </c>
      <c r="O65" t="str">
        <f>B65</f>
        <v>ירושלים 2</v>
      </c>
      <c r="P65">
        <v>2</v>
      </c>
      <c r="Q65" t="str">
        <f>LEFT(B65,4)&amp;" - "&amp;P65</f>
        <v>ירוש - 2</v>
      </c>
      <c r="R65" s="1">
        <f>J67</f>
        <v>5.5949074074074075E-2</v>
      </c>
    </row>
    <row r="66" spans="1:18" ht="15.75" hidden="1" x14ac:dyDescent="0.25">
      <c r="A66" s="47"/>
      <c r="B66" s="28" t="s">
        <v>282</v>
      </c>
      <c r="C66" s="29">
        <v>82.1</v>
      </c>
      <c r="D66" s="30">
        <v>1.7523148148148149E-2</v>
      </c>
      <c r="E66" s="31">
        <v>1</v>
      </c>
      <c r="F66" s="32">
        <v>82.2</v>
      </c>
      <c r="G66" s="33">
        <v>2.2824074074074076E-2</v>
      </c>
      <c r="H66" s="34">
        <v>1</v>
      </c>
      <c r="I66" s="29">
        <v>82.3</v>
      </c>
      <c r="J66" s="30">
        <v>1.5601851851851851E-2</v>
      </c>
      <c r="K66" s="31">
        <v>1</v>
      </c>
    </row>
    <row r="67" spans="1:18" ht="15" hidden="1" customHeight="1" x14ac:dyDescent="0.25">
      <c r="A67" s="47"/>
      <c r="B67" s="28" t="s">
        <v>283</v>
      </c>
      <c r="C67" s="35"/>
      <c r="D67" s="30">
        <v>1.7523148148148149E-2</v>
      </c>
      <c r="E67" s="31">
        <v>25</v>
      </c>
      <c r="F67" s="36"/>
      <c r="G67" s="33">
        <v>4.0347222222222222E-2</v>
      </c>
      <c r="H67" s="34">
        <v>25</v>
      </c>
      <c r="I67" s="35"/>
      <c r="J67" s="30">
        <v>5.5949074074074075E-2</v>
      </c>
      <c r="K67" s="31">
        <v>22</v>
      </c>
    </row>
    <row r="68" spans="1:18" ht="15.75" x14ac:dyDescent="0.25">
      <c r="A68" s="47">
        <v>23</v>
      </c>
      <c r="B68" s="27" t="s">
        <v>178</v>
      </c>
      <c r="C68" s="45" t="s">
        <v>284</v>
      </c>
      <c r="D68" s="45"/>
      <c r="E68" s="45"/>
      <c r="F68" s="46" t="s">
        <v>285</v>
      </c>
      <c r="G68" s="46"/>
      <c r="H68" s="46"/>
      <c r="I68" s="45" t="s">
        <v>286</v>
      </c>
      <c r="J68" s="45"/>
      <c r="K68" s="45"/>
      <c r="L68" t="str">
        <f>C68&amp;", "&amp;F68&amp;", "&amp;I68</f>
        <v>ריינהרץ יניב, מינדל ברק, בולוטני מיכאל</v>
      </c>
      <c r="M68">
        <f>K70</f>
        <v>23</v>
      </c>
      <c r="N68" t="str">
        <f>B70</f>
        <v> (2) </v>
      </c>
      <c r="O68" t="str">
        <f>B68</f>
        <v>גליל 2</v>
      </c>
      <c r="P68">
        <v>2</v>
      </c>
      <c r="Q68" t="str">
        <f>LEFT(B68,4)&amp;" - "&amp;P68</f>
        <v>גליל - 2</v>
      </c>
      <c r="R68" s="1">
        <f>J70</f>
        <v>5.6759259259259259E-2</v>
      </c>
    </row>
    <row r="69" spans="1:18" ht="15.75" hidden="1" x14ac:dyDescent="0.25">
      <c r="A69" s="47"/>
      <c r="B69" s="28" t="s">
        <v>287</v>
      </c>
      <c r="C69" s="29">
        <v>2.1</v>
      </c>
      <c r="D69" s="30">
        <v>2.1944444444444447E-2</v>
      </c>
      <c r="E69" s="31">
        <v>1</v>
      </c>
      <c r="F69" s="32">
        <v>2.2000000000000002</v>
      </c>
      <c r="G69" s="33">
        <v>1.6018518518518519E-2</v>
      </c>
      <c r="H69" s="34">
        <v>1</v>
      </c>
      <c r="I69" s="29">
        <v>2.2999999999999998</v>
      </c>
      <c r="J69" s="30">
        <v>1.877314814814815E-2</v>
      </c>
      <c r="K69" s="31">
        <v>1</v>
      </c>
    </row>
    <row r="70" spans="1:18" ht="15" hidden="1" customHeight="1" x14ac:dyDescent="0.25">
      <c r="A70" s="47"/>
      <c r="B70" s="28" t="s">
        <v>179</v>
      </c>
      <c r="C70" s="35"/>
      <c r="D70" s="30">
        <v>2.1944444444444447E-2</v>
      </c>
      <c r="E70" s="31">
        <v>31</v>
      </c>
      <c r="F70" s="36"/>
      <c r="G70" s="33">
        <v>3.7962962962962962E-2</v>
      </c>
      <c r="H70" s="34">
        <v>20</v>
      </c>
      <c r="I70" s="35"/>
      <c r="J70" s="30">
        <v>5.6759259259259259E-2</v>
      </c>
      <c r="K70" s="31">
        <v>23</v>
      </c>
    </row>
    <row r="71" spans="1:18" ht="15.75" x14ac:dyDescent="0.25">
      <c r="A71" s="47">
        <v>24</v>
      </c>
      <c r="B71" s="27" t="s">
        <v>288</v>
      </c>
      <c r="C71" s="45" t="s">
        <v>289</v>
      </c>
      <c r="D71" s="45"/>
      <c r="E71" s="45"/>
      <c r="F71" s="46" t="s">
        <v>290</v>
      </c>
      <c r="G71" s="46"/>
      <c r="H71" s="46"/>
      <c r="I71" s="45" t="s">
        <v>291</v>
      </c>
      <c r="J71" s="45"/>
      <c r="K71" s="45"/>
      <c r="L71" t="str">
        <f>C71&amp;", "&amp;F71&amp;", "&amp;I71</f>
        <v>שרון דניאל, פארן נועם, גלוזשטיין ולרי</v>
      </c>
      <c r="M71">
        <f>K73</f>
        <v>24</v>
      </c>
      <c r="N71" t="str">
        <f>B73</f>
        <v> (39) </v>
      </c>
      <c r="O71" t="str">
        <f>B71</f>
        <v>ראשלצ 1</v>
      </c>
      <c r="P71">
        <v>1</v>
      </c>
      <c r="Q71" t="str">
        <f>LEFT(B71,4)&amp;" - "&amp;P71</f>
        <v>ראשל - 1</v>
      </c>
      <c r="R71" s="1">
        <f>J73</f>
        <v>6.0439814814814814E-2</v>
      </c>
    </row>
    <row r="72" spans="1:18" ht="15.75" hidden="1" x14ac:dyDescent="0.25">
      <c r="A72" s="47"/>
      <c r="B72" s="28" t="s">
        <v>292</v>
      </c>
      <c r="C72" s="29">
        <v>39.1</v>
      </c>
      <c r="D72" s="30">
        <v>1.9317129629629629E-2</v>
      </c>
      <c r="E72" s="31">
        <v>1</v>
      </c>
      <c r="F72" s="32">
        <v>39.200000000000003</v>
      </c>
      <c r="G72" s="33">
        <v>1.9849537037037037E-2</v>
      </c>
      <c r="H72" s="34">
        <v>1</v>
      </c>
      <c r="I72" s="29">
        <v>39.299999999999997</v>
      </c>
      <c r="J72" s="30">
        <v>2.1261574074074075E-2</v>
      </c>
      <c r="K72" s="31">
        <v>1</v>
      </c>
    </row>
    <row r="73" spans="1:18" ht="15" hidden="1" customHeight="1" x14ac:dyDescent="0.25">
      <c r="A73" s="47"/>
      <c r="B73" s="28" t="s">
        <v>293</v>
      </c>
      <c r="C73" s="35"/>
      <c r="D73" s="30">
        <v>1.9317129629629629E-2</v>
      </c>
      <c r="E73" s="31">
        <v>29</v>
      </c>
      <c r="F73" s="36"/>
      <c r="G73" s="33">
        <v>3.9166666666666662E-2</v>
      </c>
      <c r="H73" s="34">
        <v>23</v>
      </c>
      <c r="I73" s="35"/>
      <c r="J73" s="30">
        <v>6.0439814814814814E-2</v>
      </c>
      <c r="K73" s="31">
        <v>24</v>
      </c>
    </row>
    <row r="74" spans="1:18" ht="15.75" x14ac:dyDescent="0.25">
      <c r="A74" s="47">
        <v>25</v>
      </c>
      <c r="B74" s="27" t="s">
        <v>171</v>
      </c>
      <c r="C74" s="45" t="s">
        <v>294</v>
      </c>
      <c r="D74" s="45"/>
      <c r="E74" s="45"/>
      <c r="F74" s="46" t="s">
        <v>295</v>
      </c>
      <c r="G74" s="46"/>
      <c r="H74" s="46"/>
      <c r="I74" s="45" t="s">
        <v>296</v>
      </c>
      <c r="J74" s="45"/>
      <c r="K74" s="45"/>
      <c r="L74" t="str">
        <f>C74&amp;", "&amp;F74&amp;", "&amp;I74</f>
        <v>רונן אייל, צופה איתי, צופה אופק</v>
      </c>
      <c r="M74">
        <f>K76</f>
        <v>25</v>
      </c>
      <c r="N74" t="str">
        <f>B76</f>
        <v> (22) </v>
      </c>
      <c r="O74" t="str">
        <f>B74</f>
        <v>כרמל 2</v>
      </c>
      <c r="P74">
        <v>2</v>
      </c>
      <c r="Q74" t="str">
        <f>LEFT(B74,4)&amp;" - "&amp;P74</f>
        <v>כרמל - 2</v>
      </c>
      <c r="R74" s="1">
        <f>J76</f>
        <v>6.6111111111111107E-2</v>
      </c>
    </row>
    <row r="75" spans="1:18" ht="15.75" hidden="1" x14ac:dyDescent="0.25">
      <c r="A75" s="47"/>
      <c r="B75" s="28" t="s">
        <v>297</v>
      </c>
      <c r="C75" s="29">
        <v>22.1</v>
      </c>
      <c r="D75" s="30">
        <v>1.4687499999999999E-2</v>
      </c>
      <c r="E75" s="31">
        <v>1</v>
      </c>
      <c r="F75" s="32">
        <v>22.2</v>
      </c>
      <c r="G75" s="33">
        <v>2.8032407407407409E-2</v>
      </c>
      <c r="H75" s="34">
        <v>1</v>
      </c>
      <c r="I75" s="29">
        <v>22.3</v>
      </c>
      <c r="J75" s="30">
        <v>2.3379629629629629E-2</v>
      </c>
      <c r="K75" s="31">
        <v>1</v>
      </c>
    </row>
    <row r="76" spans="1:18" ht="15" hidden="1" customHeight="1" x14ac:dyDescent="0.25">
      <c r="A76" s="47"/>
      <c r="B76" s="28" t="s">
        <v>124</v>
      </c>
      <c r="C76" s="35"/>
      <c r="D76" s="30">
        <v>1.4687499999999999E-2</v>
      </c>
      <c r="E76" s="31">
        <v>8</v>
      </c>
      <c r="F76" s="36"/>
      <c r="G76" s="33">
        <v>4.2719907407407408E-2</v>
      </c>
      <c r="H76" s="34">
        <v>27</v>
      </c>
      <c r="I76" s="35"/>
      <c r="J76" s="30">
        <v>6.6111111111111107E-2</v>
      </c>
      <c r="K76" s="31">
        <v>25</v>
      </c>
    </row>
    <row r="77" spans="1:18" ht="15.75" x14ac:dyDescent="0.25">
      <c r="A77" s="47">
        <v>26</v>
      </c>
      <c r="B77" s="27" t="s">
        <v>298</v>
      </c>
      <c r="C77" s="45" t="s">
        <v>299</v>
      </c>
      <c r="D77" s="45"/>
      <c r="E77" s="45"/>
      <c r="F77" s="46" t="s">
        <v>300</v>
      </c>
      <c r="G77" s="46"/>
      <c r="H77" s="46"/>
      <c r="I77" s="45" t="s">
        <v>301</v>
      </c>
      <c r="J77" s="45"/>
      <c r="K77" s="45"/>
      <c r="L77" t="str">
        <f>C77&amp;", "&amp;F77&amp;", "&amp;I77</f>
        <v>יוגב רביב, מצפון גיורא, שחר ליעד</v>
      </c>
      <c r="M77">
        <f>K79</f>
        <v>26</v>
      </c>
      <c r="N77" t="str">
        <f>B79</f>
        <v> (27) </v>
      </c>
      <c r="O77" t="str">
        <f>B77</f>
        <v>מנשה 5</v>
      </c>
      <c r="P77">
        <v>2</v>
      </c>
      <c r="Q77" t="str">
        <f>LEFT(B77,4)&amp;" - "&amp;P77</f>
        <v>מנשה - 2</v>
      </c>
      <c r="R77" s="1">
        <f>J79</f>
        <v>6.6631944444444438E-2</v>
      </c>
    </row>
    <row r="78" spans="1:18" ht="15.75" hidden="1" x14ac:dyDescent="0.25">
      <c r="A78" s="47"/>
      <c r="B78" s="28" t="s">
        <v>302</v>
      </c>
      <c r="C78" s="29">
        <v>27.1</v>
      </c>
      <c r="D78" s="30">
        <v>2.4363425925925927E-2</v>
      </c>
      <c r="E78" s="31">
        <v>1</v>
      </c>
      <c r="F78" s="32">
        <v>27.2</v>
      </c>
      <c r="G78" s="33">
        <v>2.1770833333333336E-2</v>
      </c>
      <c r="H78" s="34">
        <v>1</v>
      </c>
      <c r="I78" s="29">
        <v>27.3</v>
      </c>
      <c r="J78" s="30">
        <v>2.0474537037037038E-2</v>
      </c>
      <c r="K78" s="31">
        <v>1</v>
      </c>
    </row>
    <row r="79" spans="1:18" ht="15" hidden="1" customHeight="1" x14ac:dyDescent="0.25">
      <c r="A79" s="47"/>
      <c r="B79" s="28" t="s">
        <v>136</v>
      </c>
      <c r="C79" s="35"/>
      <c r="D79" s="30">
        <v>2.4363425925925927E-2</v>
      </c>
      <c r="E79" s="31">
        <v>33</v>
      </c>
      <c r="F79" s="36"/>
      <c r="G79" s="33">
        <v>4.6134259259259264E-2</v>
      </c>
      <c r="H79" s="34">
        <v>29</v>
      </c>
      <c r="I79" s="35"/>
      <c r="J79" s="30">
        <v>6.6631944444444438E-2</v>
      </c>
      <c r="K79" s="31">
        <v>26</v>
      </c>
    </row>
    <row r="80" spans="1:18" ht="15.75" x14ac:dyDescent="0.25">
      <c r="A80" s="47">
        <v>27</v>
      </c>
      <c r="B80" s="27" t="s">
        <v>13</v>
      </c>
      <c r="C80" s="45" t="s">
        <v>163</v>
      </c>
      <c r="D80" s="45"/>
      <c r="E80" s="45"/>
      <c r="F80" s="46" t="s">
        <v>303</v>
      </c>
      <c r="G80" s="46"/>
      <c r="H80" s="46"/>
      <c r="I80" s="45" t="s">
        <v>304</v>
      </c>
      <c r="J80" s="45"/>
      <c r="K80" s="45"/>
      <c r="L80" t="str">
        <f>C80&amp;", "&amp;F80&amp;", "&amp;I80</f>
        <v>מור יפה, גוברודבסקי סלבה, גנדלמן איל</v>
      </c>
      <c r="M80">
        <f>K82</f>
        <v>27</v>
      </c>
      <c r="N80" t="str">
        <f>B82</f>
        <v> (7) </v>
      </c>
      <c r="O80" t="str">
        <f>B80</f>
        <v>השרון 5</v>
      </c>
      <c r="P80">
        <v>5</v>
      </c>
      <c r="Q80" t="str">
        <f>LEFT(B80,4)&amp;" - "&amp;P80</f>
        <v>השרו - 5</v>
      </c>
      <c r="R80" s="1">
        <f>J82</f>
        <v>6.7141203703703703E-2</v>
      </c>
    </row>
    <row r="81" spans="1:18" ht="15.75" hidden="1" x14ac:dyDescent="0.25">
      <c r="A81" s="47"/>
      <c r="B81" s="28" t="s">
        <v>305</v>
      </c>
      <c r="C81" s="29">
        <v>7.1</v>
      </c>
      <c r="D81" s="30">
        <v>2.2013888888888888E-2</v>
      </c>
      <c r="E81" s="31">
        <v>1</v>
      </c>
      <c r="F81" s="32">
        <v>7.2</v>
      </c>
      <c r="G81" s="33">
        <v>2.0324074074074074E-2</v>
      </c>
      <c r="H81" s="34">
        <v>1</v>
      </c>
      <c r="I81" s="29">
        <v>7.3</v>
      </c>
      <c r="J81" s="30">
        <v>2.479166666666667E-2</v>
      </c>
      <c r="K81" s="31">
        <v>1</v>
      </c>
    </row>
    <row r="82" spans="1:18" ht="15" hidden="1" customHeight="1" x14ac:dyDescent="0.25">
      <c r="A82" s="47"/>
      <c r="B82" s="28" t="s">
        <v>132</v>
      </c>
      <c r="C82" s="35"/>
      <c r="D82" s="30">
        <v>2.2013888888888888E-2</v>
      </c>
      <c r="E82" s="31">
        <v>32</v>
      </c>
      <c r="F82" s="36"/>
      <c r="G82" s="33">
        <v>4.2337962962962966E-2</v>
      </c>
      <c r="H82" s="34">
        <v>26</v>
      </c>
      <c r="I82" s="35"/>
      <c r="J82" s="30">
        <v>6.7141203703703703E-2</v>
      </c>
      <c r="K82" s="31">
        <v>27</v>
      </c>
    </row>
    <row r="83" spans="1:18" ht="15.75" x14ac:dyDescent="0.25">
      <c r="A83" s="47">
        <v>28</v>
      </c>
      <c r="B83" s="27" t="s">
        <v>306</v>
      </c>
      <c r="C83" s="45" t="s">
        <v>307</v>
      </c>
      <c r="D83" s="45"/>
      <c r="E83" s="45"/>
      <c r="F83" s="46" t="s">
        <v>308</v>
      </c>
      <c r="G83" s="46"/>
      <c r="H83" s="46"/>
      <c r="I83" s="45" t="s">
        <v>309</v>
      </c>
      <c r="J83" s="45"/>
      <c r="K83" s="45"/>
      <c r="L83" t="str">
        <f>C83&amp;", "&amp;F83&amp;", "&amp;I83</f>
        <v>מי שי, ברגד יזהר, אליאס גילי</v>
      </c>
      <c r="M83">
        <f>K85</f>
        <v>28</v>
      </c>
      <c r="N83" t="str">
        <f>B85</f>
        <v> (35) </v>
      </c>
      <c r="O83" t="str">
        <f>B83</f>
        <v>תל אביב 5</v>
      </c>
      <c r="P83">
        <v>4</v>
      </c>
      <c r="Q83" t="str">
        <f>LEFT(B83,4)&amp;" - "&amp;P83</f>
        <v>תל א - 4</v>
      </c>
      <c r="R83" s="1">
        <f>J85</f>
        <v>6.8865740740740741E-2</v>
      </c>
    </row>
    <row r="84" spans="1:18" ht="15.75" hidden="1" x14ac:dyDescent="0.25">
      <c r="A84" s="47"/>
      <c r="B84" s="28" t="s">
        <v>310</v>
      </c>
      <c r="C84" s="29">
        <v>35.1</v>
      </c>
      <c r="D84" s="30">
        <v>2.6157407407407407E-2</v>
      </c>
      <c r="E84" s="31">
        <v>1</v>
      </c>
      <c r="F84" s="32">
        <v>35.200000000000003</v>
      </c>
      <c r="G84" s="33">
        <v>2.0439814814814817E-2</v>
      </c>
      <c r="H84" s="34">
        <v>1</v>
      </c>
      <c r="I84" s="29">
        <v>35.299999999999997</v>
      </c>
      <c r="J84" s="30">
        <v>2.225694444444444E-2</v>
      </c>
      <c r="K84" s="31">
        <v>1</v>
      </c>
    </row>
    <row r="85" spans="1:18" ht="15" hidden="1" customHeight="1" x14ac:dyDescent="0.25">
      <c r="A85" s="47"/>
      <c r="B85" s="28" t="s">
        <v>311</v>
      </c>
      <c r="C85" s="35"/>
      <c r="D85" s="30">
        <v>2.6157407407407407E-2</v>
      </c>
      <c r="E85" s="31">
        <v>34</v>
      </c>
      <c r="F85" s="36"/>
      <c r="G85" s="33">
        <v>4.6597222222222227E-2</v>
      </c>
      <c r="H85" s="34">
        <v>30</v>
      </c>
      <c r="I85" s="35"/>
      <c r="J85" s="30">
        <v>6.8865740740740741E-2</v>
      </c>
      <c r="K85" s="31">
        <v>28</v>
      </c>
    </row>
    <row r="86" spans="1:18" ht="15.75" x14ac:dyDescent="0.25">
      <c r="A86" s="47">
        <v>29</v>
      </c>
      <c r="B86" s="27" t="s">
        <v>154</v>
      </c>
      <c r="C86" s="45" t="s">
        <v>312</v>
      </c>
      <c r="D86" s="45"/>
      <c r="E86" s="45"/>
      <c r="F86" s="46" t="s">
        <v>313</v>
      </c>
      <c r="G86" s="46"/>
      <c r="H86" s="46"/>
      <c r="I86" s="45" t="s">
        <v>314</v>
      </c>
      <c r="J86" s="45"/>
      <c r="K86" s="45"/>
      <c r="L86" t="str">
        <f>C86&amp;", "&amp;F86&amp;", "&amp;I86</f>
        <v>פרנטה מאור, איתמר הראל, ליאור אייל</v>
      </c>
      <c r="M86">
        <f>K88</f>
        <v>29</v>
      </c>
      <c r="N86" t="str">
        <f>B88</f>
        <v> (12) </v>
      </c>
      <c r="O86" t="str">
        <f>B86</f>
        <v>מודיעין 5</v>
      </c>
      <c r="P86">
        <v>5</v>
      </c>
      <c r="Q86" t="str">
        <f>LEFT(B86,4)&amp;" - "&amp;P86</f>
        <v>מודי - 5</v>
      </c>
      <c r="R86" s="1">
        <f>J88</f>
        <v>7.5810185185185189E-2</v>
      </c>
    </row>
    <row r="87" spans="1:18" ht="15.75" hidden="1" x14ac:dyDescent="0.25">
      <c r="A87" s="47"/>
      <c r="B87" s="28" t="s">
        <v>315</v>
      </c>
      <c r="C87" s="29">
        <v>12.1</v>
      </c>
      <c r="D87" s="30">
        <v>1.7141203703703704E-2</v>
      </c>
      <c r="E87" s="31">
        <v>1</v>
      </c>
      <c r="F87" s="32">
        <v>12.2</v>
      </c>
      <c r="G87" s="33">
        <v>2.8032407407407409E-2</v>
      </c>
      <c r="H87" s="34">
        <v>1</v>
      </c>
      <c r="I87" s="29">
        <v>12.3</v>
      </c>
      <c r="J87" s="30">
        <v>3.0624999999999999E-2</v>
      </c>
      <c r="K87" s="31">
        <v>1</v>
      </c>
    </row>
    <row r="88" spans="1:18" ht="15" hidden="1" customHeight="1" x14ac:dyDescent="0.25">
      <c r="A88" s="47"/>
      <c r="B88" s="28" t="s">
        <v>316</v>
      </c>
      <c r="C88" s="35"/>
      <c r="D88" s="30">
        <v>1.7141203703703704E-2</v>
      </c>
      <c r="E88" s="31">
        <v>23</v>
      </c>
      <c r="F88" s="36"/>
      <c r="G88" s="33">
        <v>4.5173611111111116E-2</v>
      </c>
      <c r="H88" s="34">
        <v>28</v>
      </c>
      <c r="I88" s="35"/>
      <c r="J88" s="30">
        <v>7.5810185185185189E-2</v>
      </c>
      <c r="K88" s="31">
        <v>29</v>
      </c>
    </row>
    <row r="89" spans="1:18" ht="15.75" x14ac:dyDescent="0.25">
      <c r="A89" s="47">
        <v>30</v>
      </c>
      <c r="B89" s="27" t="s">
        <v>23</v>
      </c>
      <c r="C89" s="45" t="s">
        <v>317</v>
      </c>
      <c r="D89" s="45"/>
      <c r="E89" s="45"/>
      <c r="F89" s="46" t="s">
        <v>318</v>
      </c>
      <c r="G89" s="46"/>
      <c r="H89" s="46"/>
      <c r="I89" s="45" t="s">
        <v>319</v>
      </c>
      <c r="J89" s="45"/>
      <c r="K89" s="45"/>
      <c r="L89" t="str">
        <f>C89&amp;", "&amp;F89&amp;", "&amp;I89</f>
        <v>עידן אלקחר, יוחנן גיא, חזן גדעון</v>
      </c>
      <c r="M89">
        <f>K91</f>
        <v>30</v>
      </c>
      <c r="N89" t="str">
        <f>B91</f>
        <v> (20) </v>
      </c>
      <c r="O89" t="str">
        <f>B89</f>
        <v>יזרעאל 7</v>
      </c>
      <c r="P89">
        <v>5</v>
      </c>
      <c r="Q89" t="str">
        <f>LEFT(B89,4)&amp;" - "&amp;P89</f>
        <v>יזרע - 5</v>
      </c>
      <c r="R89" s="1">
        <f>J91</f>
        <v>0.10144675925925926</v>
      </c>
    </row>
    <row r="90" spans="1:18" ht="15.75" hidden="1" x14ac:dyDescent="0.25">
      <c r="A90" s="47"/>
      <c r="B90" s="28" t="s">
        <v>320</v>
      </c>
      <c r="C90" s="29">
        <v>20.100000000000001</v>
      </c>
      <c r="D90" s="30">
        <v>1.5000000000000001E-2</v>
      </c>
      <c r="E90" s="31">
        <v>1</v>
      </c>
      <c r="F90" s="32">
        <v>20.2</v>
      </c>
      <c r="G90" s="33">
        <v>6.0810185185185182E-2</v>
      </c>
      <c r="H90" s="34">
        <v>1</v>
      </c>
      <c r="I90" s="29">
        <v>20.3</v>
      </c>
      <c r="J90" s="30">
        <v>2.5624999999999998E-2</v>
      </c>
      <c r="K90" s="31">
        <v>1</v>
      </c>
    </row>
    <row r="91" spans="1:18" ht="15" hidden="1" customHeight="1" x14ac:dyDescent="0.25">
      <c r="A91" s="47"/>
      <c r="B91" s="28" t="s">
        <v>172</v>
      </c>
      <c r="C91" s="35"/>
      <c r="D91" s="30">
        <v>1.5000000000000001E-2</v>
      </c>
      <c r="E91" s="31">
        <v>12</v>
      </c>
      <c r="F91" s="36"/>
      <c r="G91" s="33">
        <v>7.5810185185185189E-2</v>
      </c>
      <c r="H91" s="34">
        <v>31</v>
      </c>
      <c r="I91" s="35"/>
      <c r="J91" s="30">
        <v>0.10144675925925926</v>
      </c>
      <c r="K91" s="31">
        <v>30</v>
      </c>
    </row>
    <row r="92" spans="1:18" ht="15.75" x14ac:dyDescent="0.25">
      <c r="A92" s="47">
        <v>31</v>
      </c>
      <c r="B92" s="27" t="s">
        <v>176</v>
      </c>
      <c r="C92" s="45" t="s">
        <v>321</v>
      </c>
      <c r="D92" s="45"/>
      <c r="E92" s="45"/>
      <c r="F92" s="46" t="s">
        <v>38</v>
      </c>
      <c r="G92" s="46"/>
      <c r="H92" s="46"/>
      <c r="I92" s="45" t="s">
        <v>322</v>
      </c>
      <c r="J92" s="45"/>
      <c r="K92" s="45"/>
    </row>
    <row r="93" spans="1:18" ht="15.75" x14ac:dyDescent="0.25">
      <c r="A93" s="47"/>
      <c r="B93" s="28" t="s">
        <v>323</v>
      </c>
      <c r="C93" s="29">
        <v>26.1</v>
      </c>
      <c r="D93" s="30">
        <v>6.7974537037037042E-2</v>
      </c>
      <c r="E93" s="31">
        <v>1</v>
      </c>
      <c r="F93" s="32">
        <v>26.2</v>
      </c>
      <c r="G93" s="34"/>
      <c r="H93" s="34"/>
      <c r="I93" s="29">
        <v>26.3</v>
      </c>
      <c r="J93" s="31"/>
      <c r="K93" s="31"/>
    </row>
    <row r="94" spans="1:18" x14ac:dyDescent="0.25">
      <c r="A94" s="47"/>
      <c r="B94" s="28" t="s">
        <v>324</v>
      </c>
      <c r="C94" s="35"/>
      <c r="D94" s="30">
        <v>6.7974537037037042E-2</v>
      </c>
      <c r="E94" s="31">
        <v>35</v>
      </c>
      <c r="F94" s="36"/>
      <c r="G94" s="34"/>
      <c r="H94" s="34"/>
      <c r="I94" s="35"/>
      <c r="J94" s="31"/>
      <c r="K94" s="31"/>
    </row>
    <row r="95" spans="1:18" ht="15.75" x14ac:dyDescent="0.25">
      <c r="A95" s="44"/>
      <c r="B95" s="27" t="s">
        <v>325</v>
      </c>
      <c r="C95" s="45" t="s">
        <v>326</v>
      </c>
      <c r="D95" s="45"/>
      <c r="E95" s="45"/>
      <c r="F95" s="46" t="s">
        <v>327</v>
      </c>
      <c r="G95" s="46"/>
      <c r="H95" s="46"/>
      <c r="I95" s="45" t="s">
        <v>328</v>
      </c>
      <c r="J95" s="45"/>
      <c r="K95" s="45"/>
    </row>
    <row r="96" spans="1:18" ht="60" x14ac:dyDescent="0.25">
      <c r="A96" s="44"/>
      <c r="B96" s="28" t="s">
        <v>329</v>
      </c>
      <c r="C96" s="29">
        <v>85.1</v>
      </c>
      <c r="D96" s="31"/>
      <c r="E96" s="31"/>
      <c r="F96" s="32">
        <v>85.2</v>
      </c>
      <c r="G96" s="34" t="s">
        <v>330</v>
      </c>
      <c r="H96" s="34"/>
      <c r="I96" s="29">
        <v>85.3</v>
      </c>
      <c r="J96" s="31" t="s">
        <v>330</v>
      </c>
      <c r="K96" s="31"/>
    </row>
    <row r="97" spans="1:11" x14ac:dyDescent="0.25">
      <c r="A97" s="44"/>
      <c r="B97" s="28" t="s">
        <v>90</v>
      </c>
      <c r="C97" s="35"/>
      <c r="D97" s="31"/>
      <c r="E97" s="31"/>
      <c r="F97" s="36"/>
      <c r="G97" s="34"/>
      <c r="H97" s="34"/>
      <c r="I97" s="35"/>
      <c r="J97" s="31"/>
      <c r="K97" s="31"/>
    </row>
    <row r="98" spans="1:11" ht="15.75" x14ac:dyDescent="0.25">
      <c r="A98" s="44"/>
      <c r="B98" s="27" t="s">
        <v>331</v>
      </c>
      <c r="C98" s="45" t="s">
        <v>332</v>
      </c>
      <c r="D98" s="45"/>
      <c r="E98" s="45"/>
      <c r="F98" s="46"/>
      <c r="G98" s="46"/>
      <c r="H98" s="46"/>
      <c r="I98" s="45"/>
      <c r="J98" s="45"/>
      <c r="K98" s="45"/>
    </row>
    <row r="99" spans="1:11" x14ac:dyDescent="0.25">
      <c r="A99" s="44"/>
      <c r="B99" s="28" t="s">
        <v>329</v>
      </c>
      <c r="C99" s="29">
        <v>40.1</v>
      </c>
      <c r="D99" s="31"/>
      <c r="E99" s="31"/>
      <c r="F99" s="32">
        <v>40.200000000000003</v>
      </c>
      <c r="G99" s="34"/>
      <c r="H99" s="34"/>
      <c r="I99" s="29">
        <v>40.299999999999997</v>
      </c>
      <c r="J99" s="31"/>
      <c r="K99" s="31"/>
    </row>
    <row r="100" spans="1:11" x14ac:dyDescent="0.25">
      <c r="A100" s="44"/>
      <c r="B100" s="28" t="s">
        <v>333</v>
      </c>
      <c r="C100" s="35"/>
      <c r="D100" s="31"/>
      <c r="E100" s="31"/>
      <c r="F100" s="36"/>
      <c r="G100" s="34"/>
      <c r="H100" s="34"/>
      <c r="I100" s="35"/>
      <c r="J100" s="31"/>
      <c r="K100" s="31"/>
    </row>
    <row r="101" spans="1:11" ht="15.75" x14ac:dyDescent="0.25">
      <c r="A101" s="44"/>
      <c r="B101" s="27" t="s">
        <v>2</v>
      </c>
      <c r="C101" s="45" t="s">
        <v>339</v>
      </c>
      <c r="D101" s="45"/>
      <c r="E101" s="45"/>
      <c r="F101" s="46" t="s">
        <v>340</v>
      </c>
      <c r="G101" s="46"/>
      <c r="H101" s="46"/>
      <c r="I101" s="45" t="s">
        <v>341</v>
      </c>
      <c r="J101" s="45"/>
      <c r="K101" s="45"/>
    </row>
    <row r="102" spans="1:11" ht="15.75" x14ac:dyDescent="0.25">
      <c r="A102" s="44"/>
      <c r="B102" s="28" t="s">
        <v>342</v>
      </c>
      <c r="C102" s="29">
        <v>18.100000000000001</v>
      </c>
      <c r="D102" s="30">
        <v>1.6898148148148148E-2</v>
      </c>
      <c r="E102" s="31">
        <v>1</v>
      </c>
      <c r="F102" s="32">
        <v>18.2</v>
      </c>
      <c r="G102" s="33">
        <v>2.056712962962963E-2</v>
      </c>
      <c r="H102" s="34">
        <v>1</v>
      </c>
      <c r="I102" s="29">
        <v>18.3</v>
      </c>
      <c r="J102" s="31" t="s">
        <v>330</v>
      </c>
      <c r="K102" s="31"/>
    </row>
    <row r="103" spans="1:11" x14ac:dyDescent="0.25">
      <c r="A103" s="44"/>
      <c r="B103" s="28" t="s">
        <v>343</v>
      </c>
      <c r="C103" s="35"/>
      <c r="D103" s="30">
        <v>1.6898148148148148E-2</v>
      </c>
      <c r="E103" s="31">
        <v>21</v>
      </c>
      <c r="F103" s="36"/>
      <c r="G103" s="33">
        <v>3.7465277777777778E-2</v>
      </c>
      <c r="H103" s="34">
        <v>19</v>
      </c>
      <c r="I103" s="35"/>
      <c r="J103" s="31"/>
      <c r="K103" s="31"/>
    </row>
    <row r="104" spans="1:11" ht="15.75" x14ac:dyDescent="0.25">
      <c r="A104" s="44"/>
      <c r="B104" s="27" t="s">
        <v>8</v>
      </c>
      <c r="C104" s="45" t="s">
        <v>344</v>
      </c>
      <c r="D104" s="45"/>
      <c r="E104" s="45"/>
      <c r="F104" s="46" t="s">
        <v>345</v>
      </c>
      <c r="G104" s="46"/>
      <c r="H104" s="46"/>
      <c r="I104" s="45" t="s">
        <v>346</v>
      </c>
      <c r="J104" s="45"/>
      <c r="K104" s="45"/>
    </row>
    <row r="105" spans="1:11" ht="60" hidden="1" x14ac:dyDescent="0.25">
      <c r="A105" s="44"/>
      <c r="B105" s="28" t="s">
        <v>342</v>
      </c>
      <c r="C105" s="29">
        <v>19.100000000000001</v>
      </c>
      <c r="D105" s="30">
        <v>1.5648148148148151E-2</v>
      </c>
      <c r="E105" s="31">
        <v>1</v>
      </c>
      <c r="F105" s="32">
        <v>19.2</v>
      </c>
      <c r="G105" s="34" t="s">
        <v>330</v>
      </c>
      <c r="H105" s="34"/>
      <c r="I105" s="29">
        <v>19.3</v>
      </c>
      <c r="J105" s="30">
        <v>1.4618055555555556E-2</v>
      </c>
      <c r="K105" s="31">
        <v>1</v>
      </c>
    </row>
    <row r="106" spans="1:11" x14ac:dyDescent="0.25">
      <c r="A106" s="44"/>
      <c r="B106" s="28" t="s">
        <v>138</v>
      </c>
      <c r="C106" s="35"/>
      <c r="D106" s="30">
        <v>1.5648148148148151E-2</v>
      </c>
      <c r="E106" s="31">
        <v>16</v>
      </c>
      <c r="F106" s="36"/>
      <c r="G106" s="34"/>
      <c r="H106" s="34"/>
      <c r="I106" s="35"/>
      <c r="J106" s="31"/>
      <c r="K106" s="31"/>
    </row>
    <row r="107" spans="1:11" ht="15.75" x14ac:dyDescent="0.25">
      <c r="A107" s="44"/>
      <c r="B107" s="27" t="s">
        <v>7</v>
      </c>
      <c r="C107" s="45" t="s">
        <v>347</v>
      </c>
      <c r="D107" s="45"/>
      <c r="E107" s="45"/>
      <c r="F107" s="46" t="s">
        <v>348</v>
      </c>
      <c r="G107" s="46"/>
      <c r="H107" s="46"/>
      <c r="I107" s="45" t="s">
        <v>349</v>
      </c>
      <c r="J107" s="45"/>
      <c r="K107" s="45"/>
    </row>
    <row r="108" spans="1:11" ht="60" hidden="1" x14ac:dyDescent="0.25">
      <c r="A108" s="44"/>
      <c r="B108" s="28" t="s">
        <v>342</v>
      </c>
      <c r="C108" s="29">
        <v>38.1</v>
      </c>
      <c r="D108" s="30">
        <v>1.6307870370370372E-2</v>
      </c>
      <c r="E108" s="31">
        <v>1</v>
      </c>
      <c r="F108" s="32">
        <v>38.200000000000003</v>
      </c>
      <c r="G108" s="34" t="s">
        <v>330</v>
      </c>
      <c r="H108" s="34"/>
      <c r="I108" s="29">
        <v>38.299999999999997</v>
      </c>
      <c r="J108" s="30">
        <v>1.8067129629629631E-2</v>
      </c>
      <c r="K108" s="31">
        <v>1</v>
      </c>
    </row>
    <row r="109" spans="1:11" x14ac:dyDescent="0.25">
      <c r="A109" s="44"/>
      <c r="B109" s="28" t="s">
        <v>173</v>
      </c>
      <c r="C109" s="35"/>
      <c r="D109" s="30">
        <v>1.6307870370370372E-2</v>
      </c>
      <c r="E109" s="31">
        <v>18</v>
      </c>
      <c r="F109" s="36"/>
      <c r="G109" s="34"/>
      <c r="H109" s="34"/>
      <c r="I109" s="35"/>
      <c r="J109" s="31"/>
      <c r="K109" s="31"/>
    </row>
    <row r="110" spans="1:11" ht="15.75" x14ac:dyDescent="0.25">
      <c r="A110" s="44"/>
      <c r="B110" s="27" t="s">
        <v>169</v>
      </c>
      <c r="C110" s="45" t="s">
        <v>350</v>
      </c>
      <c r="D110" s="45"/>
      <c r="E110" s="45"/>
      <c r="F110" s="46" t="s">
        <v>351</v>
      </c>
      <c r="G110" s="46"/>
      <c r="H110" s="46"/>
      <c r="I110" s="45" t="s">
        <v>352</v>
      </c>
      <c r="J110" s="45"/>
      <c r="K110" s="45"/>
    </row>
    <row r="111" spans="1:11" ht="60" x14ac:dyDescent="0.25">
      <c r="A111" s="44"/>
      <c r="B111" s="28" t="s">
        <v>342</v>
      </c>
      <c r="C111" s="29">
        <v>34.1</v>
      </c>
      <c r="D111" s="30">
        <v>1.6875000000000001E-2</v>
      </c>
      <c r="E111" s="31">
        <v>1</v>
      </c>
      <c r="F111" s="32">
        <v>34.200000000000003</v>
      </c>
      <c r="G111" s="34" t="s">
        <v>330</v>
      </c>
      <c r="H111" s="34"/>
      <c r="I111" s="29">
        <v>34.299999999999997</v>
      </c>
      <c r="J111" s="31" t="s">
        <v>330</v>
      </c>
      <c r="K111" s="31"/>
    </row>
    <row r="112" spans="1:11" x14ac:dyDescent="0.25">
      <c r="A112" s="44"/>
      <c r="B112" s="28" t="s">
        <v>170</v>
      </c>
      <c r="C112" s="35"/>
      <c r="D112" s="30">
        <v>1.6875000000000001E-2</v>
      </c>
      <c r="E112" s="31">
        <v>20</v>
      </c>
      <c r="F112" s="36"/>
      <c r="G112" s="34"/>
      <c r="H112" s="34"/>
      <c r="I112" s="35"/>
      <c r="J112" s="31"/>
      <c r="K112" s="31"/>
    </row>
    <row r="113" spans="1:11" ht="15.75" x14ac:dyDescent="0.25">
      <c r="A113" s="44"/>
      <c r="B113" s="27" t="s">
        <v>353</v>
      </c>
      <c r="C113" s="45" t="s">
        <v>354</v>
      </c>
      <c r="D113" s="45"/>
      <c r="E113" s="45"/>
      <c r="F113" s="46" t="s">
        <v>355</v>
      </c>
      <c r="G113" s="46"/>
      <c r="H113" s="46"/>
      <c r="I113" s="45" t="s">
        <v>356</v>
      </c>
      <c r="J113" s="45"/>
      <c r="K113" s="45"/>
    </row>
    <row r="114" spans="1:11" ht="45" hidden="1" x14ac:dyDescent="0.25">
      <c r="A114" s="44"/>
      <c r="B114" s="28" t="s">
        <v>342</v>
      </c>
      <c r="C114" s="29">
        <v>84.1</v>
      </c>
      <c r="D114" s="31" t="s">
        <v>330</v>
      </c>
      <c r="E114" s="31"/>
      <c r="F114" s="32">
        <v>84.2</v>
      </c>
      <c r="G114" s="33">
        <v>1.7499999999999998E-2</v>
      </c>
      <c r="H114" s="34">
        <v>1</v>
      </c>
      <c r="I114" s="29">
        <v>84.3</v>
      </c>
      <c r="J114" s="30">
        <v>1.6122685185185184E-2</v>
      </c>
      <c r="K114" s="31">
        <v>1</v>
      </c>
    </row>
    <row r="115" spans="1:11" x14ac:dyDescent="0.25">
      <c r="A115" s="44"/>
      <c r="B115" s="28" t="s">
        <v>88</v>
      </c>
      <c r="C115" s="35"/>
      <c r="D115" s="31"/>
      <c r="E115" s="31"/>
      <c r="F115" s="36"/>
      <c r="G115" s="34"/>
      <c r="H115" s="34"/>
      <c r="I115" s="35"/>
      <c r="J115" s="31"/>
      <c r="K115" s="31"/>
    </row>
    <row r="116" spans="1:11" ht="15.75" x14ac:dyDescent="0.25">
      <c r="A116" s="44"/>
      <c r="B116" s="27" t="s">
        <v>357</v>
      </c>
      <c r="C116" s="45" t="s">
        <v>358</v>
      </c>
      <c r="D116" s="45"/>
      <c r="E116" s="45"/>
      <c r="F116" s="46" t="s">
        <v>359</v>
      </c>
      <c r="G116" s="46"/>
      <c r="H116" s="46"/>
      <c r="I116" s="45" t="s">
        <v>360</v>
      </c>
      <c r="J116" s="45"/>
      <c r="K116" s="45"/>
    </row>
    <row r="117" spans="1:11" ht="45" x14ac:dyDescent="0.25">
      <c r="A117" s="44"/>
      <c r="B117" s="28" t="s">
        <v>342</v>
      </c>
      <c r="C117" s="29">
        <v>36.1</v>
      </c>
      <c r="D117" s="31" t="s">
        <v>330</v>
      </c>
      <c r="E117" s="31"/>
      <c r="F117" s="32">
        <v>36.200000000000003</v>
      </c>
      <c r="G117" s="33">
        <v>2.1261574074074075E-2</v>
      </c>
      <c r="H117" s="34">
        <v>1</v>
      </c>
      <c r="I117" s="29">
        <v>36.299999999999997</v>
      </c>
      <c r="J117" s="31" t="s">
        <v>330</v>
      </c>
      <c r="K117" s="31"/>
    </row>
    <row r="118" spans="1:11" x14ac:dyDescent="0.25">
      <c r="A118" s="44"/>
      <c r="B118" s="28" t="s">
        <v>361</v>
      </c>
      <c r="C118" s="35"/>
      <c r="D118" s="31"/>
      <c r="E118" s="31"/>
      <c r="F118" s="36"/>
      <c r="G118" s="34"/>
      <c r="H118" s="34"/>
      <c r="I118" s="35"/>
      <c r="J118" s="31"/>
      <c r="K118" s="31"/>
    </row>
    <row r="119" spans="1:11" ht="15.75" x14ac:dyDescent="0.25">
      <c r="A119" s="44"/>
      <c r="B119" s="27" t="s">
        <v>156</v>
      </c>
      <c r="C119" s="45" t="s">
        <v>362</v>
      </c>
      <c r="D119" s="45"/>
      <c r="E119" s="45"/>
      <c r="F119" s="46" t="s">
        <v>363</v>
      </c>
      <c r="G119" s="46"/>
      <c r="H119" s="46"/>
      <c r="I119" s="45" t="s">
        <v>364</v>
      </c>
      <c r="J119" s="45"/>
      <c r="K119" s="45"/>
    </row>
    <row r="120" spans="1:11" ht="45" hidden="1" x14ac:dyDescent="0.25">
      <c r="A120" s="44"/>
      <c r="B120" s="28" t="s">
        <v>342</v>
      </c>
      <c r="C120" s="29">
        <v>32.1</v>
      </c>
      <c r="D120" s="31" t="s">
        <v>330</v>
      </c>
      <c r="E120" s="31"/>
      <c r="F120" s="32">
        <v>32.200000000000003</v>
      </c>
      <c r="G120" s="33">
        <v>1.5127314814814816E-2</v>
      </c>
      <c r="H120" s="34">
        <v>1</v>
      </c>
      <c r="I120" s="29">
        <v>32.299999999999997</v>
      </c>
      <c r="J120" s="30">
        <v>1.8032407407407407E-2</v>
      </c>
      <c r="K120" s="31">
        <v>1</v>
      </c>
    </row>
    <row r="121" spans="1:11" x14ac:dyDescent="0.25">
      <c r="A121" s="44"/>
      <c r="B121" s="28" t="s">
        <v>157</v>
      </c>
      <c r="C121" s="35"/>
      <c r="D121" s="31"/>
      <c r="E121" s="31"/>
      <c r="F121" s="36"/>
      <c r="G121" s="34"/>
      <c r="H121" s="34"/>
      <c r="I121" s="35"/>
      <c r="J121" s="31"/>
      <c r="K121" s="31"/>
    </row>
    <row r="122" spans="1:11" ht="15.75" x14ac:dyDescent="0.25">
      <c r="A122" s="44"/>
      <c r="B122" s="27" t="s">
        <v>142</v>
      </c>
      <c r="C122" s="45" t="s">
        <v>365</v>
      </c>
      <c r="D122" s="45"/>
      <c r="E122" s="45"/>
      <c r="F122" s="46" t="s">
        <v>366</v>
      </c>
      <c r="G122" s="46"/>
      <c r="H122" s="46"/>
      <c r="I122" s="45" t="s">
        <v>367</v>
      </c>
      <c r="J122" s="45"/>
      <c r="K122" s="45"/>
    </row>
    <row r="123" spans="1:11" ht="45" hidden="1" x14ac:dyDescent="0.25">
      <c r="A123" s="44"/>
      <c r="B123" s="28" t="s">
        <v>342</v>
      </c>
      <c r="C123" s="29">
        <v>30.1</v>
      </c>
      <c r="D123" s="31" t="s">
        <v>330</v>
      </c>
      <c r="E123" s="31"/>
      <c r="F123" s="32">
        <v>30.2</v>
      </c>
      <c r="G123" s="33">
        <v>1.5486111111111112E-2</v>
      </c>
      <c r="H123" s="34">
        <v>1</v>
      </c>
      <c r="I123" s="29">
        <v>30.3</v>
      </c>
      <c r="J123" s="30">
        <v>2.3460648148148147E-2</v>
      </c>
      <c r="K123" s="31">
        <v>1</v>
      </c>
    </row>
    <row r="124" spans="1:11" x14ac:dyDescent="0.25">
      <c r="A124" s="44"/>
      <c r="B124" s="28" t="s">
        <v>368</v>
      </c>
      <c r="C124" s="35"/>
      <c r="D124" s="31"/>
      <c r="E124" s="31"/>
      <c r="F124" s="36"/>
      <c r="G124" s="34"/>
      <c r="H124" s="34"/>
      <c r="I124" s="35"/>
      <c r="J124" s="31"/>
      <c r="K124" s="31"/>
    </row>
    <row r="125" spans="1:11" ht="15.75" x14ac:dyDescent="0.25">
      <c r="A125" s="44"/>
      <c r="B125" s="27" t="s">
        <v>369</v>
      </c>
      <c r="C125" s="45" t="s">
        <v>370</v>
      </c>
      <c r="D125" s="45"/>
      <c r="E125" s="45"/>
      <c r="F125" s="46" t="s">
        <v>371</v>
      </c>
      <c r="G125" s="46"/>
      <c r="H125" s="46"/>
      <c r="I125" s="45" t="s">
        <v>372</v>
      </c>
      <c r="J125" s="45"/>
      <c r="K125" s="45"/>
    </row>
    <row r="126" spans="1:11" ht="45" hidden="1" x14ac:dyDescent="0.25">
      <c r="A126" s="44"/>
      <c r="B126" s="28" t="s">
        <v>342</v>
      </c>
      <c r="C126" s="29">
        <v>25.1</v>
      </c>
      <c r="D126" s="31" t="s">
        <v>330</v>
      </c>
      <c r="E126" s="31"/>
      <c r="F126" s="32">
        <v>25.2</v>
      </c>
      <c r="G126" s="33">
        <v>1.5381944444444443E-2</v>
      </c>
      <c r="H126" s="34">
        <v>1</v>
      </c>
      <c r="I126" s="29">
        <v>25.3</v>
      </c>
      <c r="J126" s="30">
        <v>1.6840277777777777E-2</v>
      </c>
      <c r="K126" s="31">
        <v>1</v>
      </c>
    </row>
    <row r="127" spans="1:11" x14ac:dyDescent="0.25">
      <c r="A127" s="44"/>
      <c r="B127" s="28" t="s">
        <v>177</v>
      </c>
      <c r="C127" s="35"/>
      <c r="D127" s="31"/>
      <c r="E127" s="31"/>
      <c r="F127" s="36"/>
      <c r="G127" s="34"/>
      <c r="H127" s="34"/>
      <c r="I127" s="35"/>
      <c r="J127" s="31"/>
      <c r="K127" s="31"/>
    </row>
    <row r="128" spans="1:11" ht="15.75" x14ac:dyDescent="0.25">
      <c r="A128" s="44"/>
      <c r="B128" s="27" t="s">
        <v>144</v>
      </c>
      <c r="C128" s="45" t="s">
        <v>123</v>
      </c>
      <c r="D128" s="45"/>
      <c r="E128" s="45"/>
      <c r="F128" s="46" t="s">
        <v>373</v>
      </c>
      <c r="G128" s="46"/>
      <c r="H128" s="46"/>
      <c r="I128" s="45" t="s">
        <v>374</v>
      </c>
      <c r="J128" s="45"/>
      <c r="K128" s="45"/>
    </row>
    <row r="129" spans="1:11" ht="45" hidden="1" x14ac:dyDescent="0.25">
      <c r="A129" s="44"/>
      <c r="B129" s="28" t="s">
        <v>342</v>
      </c>
      <c r="C129" s="29">
        <v>24.1</v>
      </c>
      <c r="D129" s="31" t="s">
        <v>330</v>
      </c>
      <c r="E129" s="31"/>
      <c r="F129" s="32">
        <v>24.2</v>
      </c>
      <c r="G129" s="33">
        <v>1.298611111111111E-2</v>
      </c>
      <c r="H129" s="34">
        <v>1</v>
      </c>
      <c r="I129" s="29">
        <v>24.3</v>
      </c>
      <c r="J129" s="30">
        <v>1.2789351851851852E-2</v>
      </c>
      <c r="K129" s="31">
        <v>1</v>
      </c>
    </row>
    <row r="130" spans="1:11" x14ac:dyDescent="0.25">
      <c r="A130" s="44"/>
      <c r="B130" s="28" t="s">
        <v>375</v>
      </c>
      <c r="C130" s="35"/>
      <c r="D130" s="31"/>
      <c r="E130" s="31"/>
      <c r="F130" s="36"/>
      <c r="G130" s="34"/>
      <c r="H130" s="34"/>
      <c r="I130" s="35"/>
      <c r="J130" s="31"/>
      <c r="K130" s="31"/>
    </row>
    <row r="131" spans="1:11" ht="15.75" x14ac:dyDescent="0.25">
      <c r="A131" s="44"/>
      <c r="B131" s="27" t="s">
        <v>122</v>
      </c>
      <c r="C131" s="45" t="s">
        <v>376</v>
      </c>
      <c r="D131" s="45"/>
      <c r="E131" s="45"/>
      <c r="F131" s="46" t="s">
        <v>377</v>
      </c>
      <c r="G131" s="46"/>
      <c r="H131" s="46"/>
      <c r="I131" s="45" t="s">
        <v>378</v>
      </c>
      <c r="J131" s="45"/>
      <c r="K131" s="45"/>
    </row>
    <row r="132" spans="1:11" ht="45" hidden="1" x14ac:dyDescent="0.25">
      <c r="A132" s="44"/>
      <c r="B132" s="28" t="s">
        <v>342</v>
      </c>
      <c r="C132" s="29">
        <v>23.1</v>
      </c>
      <c r="D132" s="31" t="s">
        <v>330</v>
      </c>
      <c r="E132" s="31"/>
      <c r="F132" s="32">
        <v>23.2</v>
      </c>
      <c r="G132" s="33">
        <v>1.5613425925925926E-2</v>
      </c>
      <c r="H132" s="34">
        <v>1</v>
      </c>
      <c r="I132" s="29">
        <v>23.3</v>
      </c>
      <c r="J132" s="30">
        <v>1.7824074074074076E-2</v>
      </c>
      <c r="K132" s="31">
        <v>1</v>
      </c>
    </row>
    <row r="133" spans="1:11" x14ac:dyDescent="0.25">
      <c r="A133" s="44"/>
      <c r="B133" s="28" t="s">
        <v>145</v>
      </c>
      <c r="C133" s="35"/>
      <c r="D133" s="31"/>
      <c r="E133" s="31"/>
      <c r="F133" s="36"/>
      <c r="G133" s="34"/>
      <c r="H133" s="34"/>
      <c r="I133" s="35"/>
      <c r="J133" s="31"/>
      <c r="K133" s="31"/>
    </row>
    <row r="134" spans="1:11" ht="15.75" x14ac:dyDescent="0.25">
      <c r="A134" s="44"/>
      <c r="B134" s="27" t="s">
        <v>379</v>
      </c>
      <c r="C134" s="45" t="s">
        <v>147</v>
      </c>
      <c r="D134" s="45"/>
      <c r="E134" s="45"/>
      <c r="F134" s="46" t="s">
        <v>380</v>
      </c>
      <c r="G134" s="46"/>
      <c r="H134" s="46"/>
      <c r="I134" s="45" t="s">
        <v>381</v>
      </c>
      <c r="J134" s="45"/>
      <c r="K134" s="45"/>
    </row>
    <row r="135" spans="1:11" ht="45" hidden="1" x14ac:dyDescent="0.25">
      <c r="A135" s="44"/>
      <c r="B135" s="28" t="s">
        <v>342</v>
      </c>
      <c r="C135" s="29">
        <v>11.1</v>
      </c>
      <c r="D135" s="31" t="s">
        <v>330</v>
      </c>
      <c r="E135" s="31"/>
      <c r="F135" s="32">
        <v>11.2</v>
      </c>
      <c r="G135" s="33">
        <v>1.4571759259259258E-2</v>
      </c>
      <c r="H135" s="34">
        <v>1</v>
      </c>
      <c r="I135" s="29">
        <v>11.3</v>
      </c>
      <c r="J135" s="30">
        <v>3.3437500000000002E-2</v>
      </c>
      <c r="K135" s="31">
        <v>1</v>
      </c>
    </row>
    <row r="136" spans="1:11" x14ac:dyDescent="0.25">
      <c r="A136" s="44"/>
      <c r="B136" s="28" t="s">
        <v>151</v>
      </c>
    </row>
  </sheetData>
  <autoFilter ref="A1:R136">
    <filterColumn colId="10">
      <filters blank="1"/>
    </filterColumn>
  </autoFilter>
  <mergeCells count="180">
    <mergeCell ref="A77:A79"/>
    <mergeCell ref="C77:E77"/>
    <mergeCell ref="F77:H77"/>
    <mergeCell ref="I77:K77"/>
    <mergeCell ref="A80:A82"/>
    <mergeCell ref="C80:E80"/>
    <mergeCell ref="F80:H80"/>
    <mergeCell ref="I80:K80"/>
    <mergeCell ref="A71:A73"/>
    <mergeCell ref="C71:E71"/>
    <mergeCell ref="F71:H71"/>
    <mergeCell ref="I71:K71"/>
    <mergeCell ref="A74:A76"/>
    <mergeCell ref="C74:E74"/>
    <mergeCell ref="F74:H74"/>
    <mergeCell ref="I74:K74"/>
    <mergeCell ref="A65:A67"/>
    <mergeCell ref="C65:E65"/>
    <mergeCell ref="F65:H65"/>
    <mergeCell ref="I65:K65"/>
    <mergeCell ref="A68:A70"/>
    <mergeCell ref="C68:E68"/>
    <mergeCell ref="F68:H68"/>
    <mergeCell ref="I68:K68"/>
    <mergeCell ref="A56:A58"/>
    <mergeCell ref="C56:E56"/>
    <mergeCell ref="F56:H56"/>
    <mergeCell ref="I56:K56"/>
    <mergeCell ref="A62:A64"/>
    <mergeCell ref="C62:E62"/>
    <mergeCell ref="F62:H62"/>
    <mergeCell ref="I62:K62"/>
    <mergeCell ref="C59:E59"/>
    <mergeCell ref="F59:H59"/>
    <mergeCell ref="I59:K59"/>
    <mergeCell ref="A59:A61"/>
    <mergeCell ref="A50:A52"/>
    <mergeCell ref="C50:E50"/>
    <mergeCell ref="F50:H50"/>
    <mergeCell ref="I50:K50"/>
    <mergeCell ref="A53:A55"/>
    <mergeCell ref="C53:E53"/>
    <mergeCell ref="F53:H53"/>
    <mergeCell ref="I53:K53"/>
    <mergeCell ref="A44:A46"/>
    <mergeCell ref="C44:E44"/>
    <mergeCell ref="F44:H44"/>
    <mergeCell ref="I44:K44"/>
    <mergeCell ref="A47:A49"/>
    <mergeCell ref="C47:E47"/>
    <mergeCell ref="F47:H47"/>
    <mergeCell ref="I47:K47"/>
    <mergeCell ref="A38:A40"/>
    <mergeCell ref="C38:E38"/>
    <mergeCell ref="F38:H38"/>
    <mergeCell ref="I38:K38"/>
    <mergeCell ref="A41:A43"/>
    <mergeCell ref="C41:E41"/>
    <mergeCell ref="F41:H41"/>
    <mergeCell ref="I41:K41"/>
    <mergeCell ref="A32:A34"/>
    <mergeCell ref="C32:E32"/>
    <mergeCell ref="F32:H32"/>
    <mergeCell ref="I32:K32"/>
    <mergeCell ref="A35:A37"/>
    <mergeCell ref="C35:E35"/>
    <mergeCell ref="F35:H35"/>
    <mergeCell ref="I35:K35"/>
    <mergeCell ref="A11:A13"/>
    <mergeCell ref="C11:E11"/>
    <mergeCell ref="F11:H11"/>
    <mergeCell ref="I11:K11"/>
    <mergeCell ref="A26:A28"/>
    <mergeCell ref="C26:E26"/>
    <mergeCell ref="F26:H26"/>
    <mergeCell ref="I26:K26"/>
    <mergeCell ref="A29:A31"/>
    <mergeCell ref="C29:E29"/>
    <mergeCell ref="F29:H29"/>
    <mergeCell ref="I29:K29"/>
    <mergeCell ref="A20:A22"/>
    <mergeCell ref="C20:E20"/>
    <mergeCell ref="F20:H20"/>
    <mergeCell ref="I20:K20"/>
    <mergeCell ref="A23:A25"/>
    <mergeCell ref="C23:E23"/>
    <mergeCell ref="F23:H23"/>
    <mergeCell ref="I23:K23"/>
    <mergeCell ref="A2:A4"/>
    <mergeCell ref="C2:E2"/>
    <mergeCell ref="F2:H2"/>
    <mergeCell ref="I2:K2"/>
    <mergeCell ref="A5:A7"/>
    <mergeCell ref="C5:E5"/>
    <mergeCell ref="F5:H5"/>
    <mergeCell ref="I5:K5"/>
    <mergeCell ref="A83:A85"/>
    <mergeCell ref="C83:E83"/>
    <mergeCell ref="F83:H83"/>
    <mergeCell ref="I83:K83"/>
    <mergeCell ref="A14:A16"/>
    <mergeCell ref="C14:E14"/>
    <mergeCell ref="F14:H14"/>
    <mergeCell ref="I14:K14"/>
    <mergeCell ref="A17:A19"/>
    <mergeCell ref="C17:E17"/>
    <mergeCell ref="F17:H17"/>
    <mergeCell ref="I17:K17"/>
    <mergeCell ref="A8:A10"/>
    <mergeCell ref="C8:E8"/>
    <mergeCell ref="F8:H8"/>
    <mergeCell ref="I8:K8"/>
    <mergeCell ref="A86:A88"/>
    <mergeCell ref="C86:E86"/>
    <mergeCell ref="F86:H86"/>
    <mergeCell ref="I86:K86"/>
    <mergeCell ref="A89:A91"/>
    <mergeCell ref="C89:E89"/>
    <mergeCell ref="F89:H89"/>
    <mergeCell ref="I89:K89"/>
    <mergeCell ref="A92:A94"/>
    <mergeCell ref="C92:E92"/>
    <mergeCell ref="F92:H92"/>
    <mergeCell ref="I92:K92"/>
    <mergeCell ref="A95:A97"/>
    <mergeCell ref="C95:E95"/>
    <mergeCell ref="F95:H95"/>
    <mergeCell ref="I95:K95"/>
    <mergeCell ref="A98:A100"/>
    <mergeCell ref="C98:E98"/>
    <mergeCell ref="F98:H98"/>
    <mergeCell ref="I98:K98"/>
    <mergeCell ref="A101:A103"/>
    <mergeCell ref="C101:E101"/>
    <mergeCell ref="F101:H101"/>
    <mergeCell ref="I101:K101"/>
    <mergeCell ref="A104:A106"/>
    <mergeCell ref="C104:E104"/>
    <mergeCell ref="F104:H104"/>
    <mergeCell ref="I104:K104"/>
    <mergeCell ref="A107:A109"/>
    <mergeCell ref="C107:E107"/>
    <mergeCell ref="F107:H107"/>
    <mergeCell ref="I107:K107"/>
    <mergeCell ref="A110:A112"/>
    <mergeCell ref="C110:E110"/>
    <mergeCell ref="F110:H110"/>
    <mergeCell ref="I110:K110"/>
    <mergeCell ref="A113:A115"/>
    <mergeCell ref="C113:E113"/>
    <mergeCell ref="F113:H113"/>
    <mergeCell ref="I113:K113"/>
    <mergeCell ref="A116:A118"/>
    <mergeCell ref="C116:E116"/>
    <mergeCell ref="F116:H116"/>
    <mergeCell ref="I116:K116"/>
    <mergeCell ref="A119:A121"/>
    <mergeCell ref="C119:E119"/>
    <mergeCell ref="F119:H119"/>
    <mergeCell ref="I119:K119"/>
    <mergeCell ref="A122:A124"/>
    <mergeCell ref="C122:E122"/>
    <mergeCell ref="F122:H122"/>
    <mergeCell ref="I122:K122"/>
    <mergeCell ref="A125:A127"/>
    <mergeCell ref="C125:E125"/>
    <mergeCell ref="F125:H125"/>
    <mergeCell ref="I125:K125"/>
    <mergeCell ref="A128:A130"/>
    <mergeCell ref="C128:E128"/>
    <mergeCell ref="F128:H128"/>
    <mergeCell ref="I128:K128"/>
    <mergeCell ref="A131:A133"/>
    <mergeCell ref="C131:E131"/>
    <mergeCell ref="F131:H131"/>
    <mergeCell ref="I131:K131"/>
    <mergeCell ref="A134:A136"/>
    <mergeCell ref="C134:E134"/>
    <mergeCell ref="F134:H134"/>
    <mergeCell ref="I134:K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88"/>
  <sheetViews>
    <sheetView rightToLeft="1" topLeftCell="B47" workbookViewId="0">
      <selection activeCell="P68" sqref="P68"/>
    </sheetView>
  </sheetViews>
  <sheetFormatPr defaultRowHeight="15" x14ac:dyDescent="0.25"/>
  <cols>
    <col min="1" max="1" width="6.28515625" customWidth="1"/>
    <col min="2" max="2" width="10.42578125" bestFit="1" customWidth="1"/>
    <col min="3" max="3" width="6.28515625" customWidth="1"/>
    <col min="4" max="4" width="6.85546875" bestFit="1" customWidth="1"/>
    <col min="5" max="5" width="2.85546875" bestFit="1" customWidth="1"/>
    <col min="6" max="6" width="6.28515625" customWidth="1"/>
    <col min="7" max="7" width="6.85546875" bestFit="1" customWidth="1"/>
    <col min="8" max="8" width="2.85546875" bestFit="1" customWidth="1"/>
    <col min="9" max="9" width="6.28515625" customWidth="1"/>
    <col min="10" max="10" width="6.85546875" bestFit="1" customWidth="1"/>
    <col min="11" max="11" width="2.85546875" bestFit="1" customWidth="1"/>
    <col min="12" max="12" width="25.140625" customWidth="1"/>
    <col min="13" max="13" width="5" customWidth="1"/>
    <col min="14" max="14" width="5.7109375" customWidth="1"/>
    <col min="16" max="16" width="4.140625" customWidth="1"/>
  </cols>
  <sheetData>
    <row r="1" spans="1:18" x14ac:dyDescent="0.25">
      <c r="L1" t="s">
        <v>52</v>
      </c>
      <c r="M1" t="s">
        <v>48</v>
      </c>
      <c r="N1" t="s">
        <v>49</v>
      </c>
      <c r="O1" t="s">
        <v>50</v>
      </c>
      <c r="P1" t="s">
        <v>53</v>
      </c>
      <c r="Q1" t="s">
        <v>54</v>
      </c>
      <c r="R1" t="s">
        <v>51</v>
      </c>
    </row>
    <row r="2" spans="1:18" ht="15.75" x14ac:dyDescent="0.25">
      <c r="A2" s="47">
        <v>1</v>
      </c>
      <c r="B2" s="27" t="s">
        <v>382</v>
      </c>
      <c r="C2" s="45" t="s">
        <v>3</v>
      </c>
      <c r="D2" s="45"/>
      <c r="E2" s="45"/>
      <c r="F2" s="46" t="s">
        <v>383</v>
      </c>
      <c r="G2" s="46"/>
      <c r="H2" s="46"/>
      <c r="I2" s="45" t="s">
        <v>140</v>
      </c>
      <c r="J2" s="45"/>
      <c r="K2" s="45"/>
      <c r="L2" t="str">
        <f>C2&amp;", "&amp;F2&amp;", "&amp;I2</f>
        <v>אביחי ביאר, צוק אילן, ניר יסעור</v>
      </c>
      <c r="M2">
        <f>K4</f>
        <v>1</v>
      </c>
      <c r="N2" t="str">
        <f>B4</f>
        <v> (105) </v>
      </c>
      <c r="O2" t="str">
        <f>B2</f>
        <v>יזרעאל 16</v>
      </c>
      <c r="P2">
        <v>1</v>
      </c>
      <c r="Q2" t="str">
        <f>LEFT(B2,4)&amp;" - "&amp;P2</f>
        <v>יזרע - 1</v>
      </c>
      <c r="R2" s="1">
        <f>J4</f>
        <v>4.1701388888888885E-2</v>
      </c>
    </row>
    <row r="3" spans="1:18" ht="15.75" hidden="1" x14ac:dyDescent="0.25">
      <c r="A3" s="47"/>
      <c r="B3" s="28" t="s">
        <v>384</v>
      </c>
      <c r="C3" s="29">
        <v>105.1</v>
      </c>
      <c r="D3" s="30">
        <v>1.4513888888888889E-2</v>
      </c>
      <c r="E3" s="31">
        <v>1</v>
      </c>
      <c r="F3" s="32">
        <v>105.2</v>
      </c>
      <c r="G3" s="33">
        <v>1.556712962962963E-2</v>
      </c>
      <c r="H3" s="34">
        <v>1</v>
      </c>
      <c r="I3" s="29">
        <v>105.3</v>
      </c>
      <c r="J3" s="30">
        <v>1.1608796296296296E-2</v>
      </c>
      <c r="K3" s="31">
        <v>1</v>
      </c>
    </row>
    <row r="4" spans="1:18" ht="15" hidden="1" customHeight="1" x14ac:dyDescent="0.25">
      <c r="A4" s="47"/>
      <c r="B4" s="28" t="s">
        <v>99</v>
      </c>
      <c r="C4" s="35"/>
      <c r="D4" s="30">
        <v>1.4513888888888889E-2</v>
      </c>
      <c r="E4" s="31">
        <v>2</v>
      </c>
      <c r="F4" s="36"/>
      <c r="G4" s="33">
        <v>3.0081018518518521E-2</v>
      </c>
      <c r="H4" s="34">
        <v>2</v>
      </c>
      <c r="I4" s="35"/>
      <c r="J4" s="30">
        <v>4.1701388888888885E-2</v>
      </c>
      <c r="K4" s="31">
        <v>1</v>
      </c>
    </row>
    <row r="5" spans="1:18" ht="15.75" x14ac:dyDescent="0.25">
      <c r="A5" s="47">
        <v>2</v>
      </c>
      <c r="B5" s="27" t="s">
        <v>91</v>
      </c>
      <c r="C5" s="45" t="s">
        <v>385</v>
      </c>
      <c r="D5" s="45"/>
      <c r="E5" s="45"/>
      <c r="F5" s="46" t="s">
        <v>386</v>
      </c>
      <c r="G5" s="46"/>
      <c r="H5" s="46"/>
      <c r="I5" s="45" t="s">
        <v>387</v>
      </c>
      <c r="J5" s="45"/>
      <c r="K5" s="45"/>
      <c r="L5" t="str">
        <f>C5&amp;", "&amp;F5&amp;", "&amp;I5</f>
        <v>יופה פבל, אבנר עוזי, ציזיק דן</v>
      </c>
      <c r="M5">
        <f>K7</f>
        <v>2</v>
      </c>
      <c r="N5" t="str">
        <f>B7</f>
        <v> (100) </v>
      </c>
      <c r="O5" t="str">
        <f>B5</f>
        <v>גליל 6</v>
      </c>
      <c r="P5">
        <v>1</v>
      </c>
      <c r="Q5" t="str">
        <f>LEFT(B5,4)&amp;" - "&amp;P5</f>
        <v>גליל - 1</v>
      </c>
      <c r="R5" s="1">
        <f>J7</f>
        <v>4.6446759259259257E-2</v>
      </c>
    </row>
    <row r="6" spans="1:18" ht="15.75" hidden="1" x14ac:dyDescent="0.25">
      <c r="A6" s="47"/>
      <c r="B6" s="28" t="s">
        <v>388</v>
      </c>
      <c r="C6" s="29">
        <v>100.1</v>
      </c>
      <c r="D6" s="30">
        <v>1.5370370370370369E-2</v>
      </c>
      <c r="E6" s="31">
        <v>1</v>
      </c>
      <c r="F6" s="32">
        <v>100.2</v>
      </c>
      <c r="G6" s="33">
        <v>1.7175925925925924E-2</v>
      </c>
      <c r="H6" s="34">
        <v>1</v>
      </c>
      <c r="I6" s="29">
        <v>100.3</v>
      </c>
      <c r="J6" s="30">
        <v>1.3900462962962962E-2</v>
      </c>
      <c r="K6" s="31">
        <v>1</v>
      </c>
    </row>
    <row r="7" spans="1:18" ht="15" hidden="1" customHeight="1" x14ac:dyDescent="0.25">
      <c r="A7" s="47"/>
      <c r="B7" s="28" t="s">
        <v>95</v>
      </c>
      <c r="C7" s="35"/>
      <c r="D7" s="30">
        <v>1.5370370370370369E-2</v>
      </c>
      <c r="E7" s="31">
        <v>4</v>
      </c>
      <c r="F7" s="36"/>
      <c r="G7" s="33">
        <v>3.2546296296296295E-2</v>
      </c>
      <c r="H7" s="34">
        <v>3</v>
      </c>
      <c r="I7" s="35"/>
      <c r="J7" s="30">
        <v>4.6446759259259257E-2</v>
      </c>
      <c r="K7" s="31">
        <v>2</v>
      </c>
    </row>
    <row r="8" spans="1:18" ht="15.75" x14ac:dyDescent="0.25">
      <c r="A8" s="47">
        <v>3</v>
      </c>
      <c r="B8" s="27" t="s">
        <v>389</v>
      </c>
      <c r="C8" s="45" t="s">
        <v>390</v>
      </c>
      <c r="D8" s="45"/>
      <c r="E8" s="45"/>
      <c r="F8" s="46" t="s">
        <v>391</v>
      </c>
      <c r="G8" s="46"/>
      <c r="H8" s="46"/>
      <c r="I8" s="45" t="s">
        <v>392</v>
      </c>
      <c r="J8" s="45"/>
      <c r="K8" s="45"/>
      <c r="L8" t="str">
        <f>C8&amp;", "&amp;F8&amp;", "&amp;I8</f>
        <v>צפורי דרור, סגל דוידי, וולשטיין דני</v>
      </c>
      <c r="M8">
        <f>K10</f>
        <v>3</v>
      </c>
      <c r="N8" t="str">
        <f>B10</f>
        <v> (108) </v>
      </c>
      <c r="O8" t="str">
        <f>B8</f>
        <v>מנשה 13</v>
      </c>
      <c r="P8">
        <v>1</v>
      </c>
      <c r="Q8" t="str">
        <f>LEFT(B8,4)&amp;" - "&amp;P8</f>
        <v>מנשה - 1</v>
      </c>
      <c r="R8" s="1">
        <f>J10</f>
        <v>4.7129629629629632E-2</v>
      </c>
    </row>
    <row r="9" spans="1:18" ht="15.75" hidden="1" x14ac:dyDescent="0.25">
      <c r="A9" s="47"/>
      <c r="B9" s="28" t="s">
        <v>393</v>
      </c>
      <c r="C9" s="29">
        <v>108.1</v>
      </c>
      <c r="D9" s="30">
        <v>1.5381944444444443E-2</v>
      </c>
      <c r="E9" s="31">
        <v>1</v>
      </c>
      <c r="F9" s="32">
        <v>108.2</v>
      </c>
      <c r="G9" s="33">
        <v>1.3912037037037037E-2</v>
      </c>
      <c r="H9" s="34">
        <v>1</v>
      </c>
      <c r="I9" s="29">
        <v>108.3</v>
      </c>
      <c r="J9" s="30">
        <v>1.7824074074074076E-2</v>
      </c>
      <c r="K9" s="31">
        <v>1</v>
      </c>
    </row>
    <row r="10" spans="1:18" ht="15" hidden="1" customHeight="1" x14ac:dyDescent="0.25">
      <c r="A10" s="47"/>
      <c r="B10" s="28" t="s">
        <v>103</v>
      </c>
      <c r="C10" s="35"/>
      <c r="D10" s="30">
        <v>1.5381944444444443E-2</v>
      </c>
      <c r="E10" s="31">
        <v>5</v>
      </c>
      <c r="F10" s="36"/>
      <c r="G10" s="33">
        <v>2.929398148148148E-2</v>
      </c>
      <c r="H10" s="34">
        <v>1</v>
      </c>
      <c r="I10" s="35"/>
      <c r="J10" s="30">
        <v>4.7129629629629632E-2</v>
      </c>
      <c r="K10" s="31">
        <v>3</v>
      </c>
    </row>
    <row r="11" spans="1:18" ht="15.75" x14ac:dyDescent="0.25">
      <c r="A11" s="47">
        <v>4</v>
      </c>
      <c r="B11" s="27" t="s">
        <v>87</v>
      </c>
      <c r="C11" s="45" t="s">
        <v>394</v>
      </c>
      <c r="D11" s="45"/>
      <c r="E11" s="45"/>
      <c r="F11" s="46" t="s">
        <v>395</v>
      </c>
      <c r="G11" s="46"/>
      <c r="H11" s="46"/>
      <c r="I11" s="45" t="s">
        <v>396</v>
      </c>
      <c r="J11" s="45"/>
      <c r="K11" s="45"/>
      <c r="L11" t="str">
        <f>C11&amp;", "&amp;F11&amp;", "&amp;I11</f>
        <v>הימן רז, כספי שי, הימן רפי</v>
      </c>
      <c r="M11">
        <f>K13</f>
        <v>4</v>
      </c>
      <c r="N11" t="str">
        <f>B13</f>
        <v> (115) </v>
      </c>
      <c r="O11" t="str">
        <f>B11</f>
        <v>השרון 9</v>
      </c>
      <c r="P11">
        <v>1</v>
      </c>
      <c r="Q11" t="str">
        <f>LEFT(B11,4)&amp;" - "&amp;P11</f>
        <v>השרו - 1</v>
      </c>
      <c r="R11" s="1">
        <f>J13</f>
        <v>5.0879629629629629E-2</v>
      </c>
    </row>
    <row r="12" spans="1:18" ht="15.75" hidden="1" x14ac:dyDescent="0.25">
      <c r="A12" s="47"/>
      <c r="B12" s="28" t="s">
        <v>397</v>
      </c>
      <c r="C12" s="29">
        <v>115.1</v>
      </c>
      <c r="D12" s="30">
        <v>1.5821759259259261E-2</v>
      </c>
      <c r="E12" s="31">
        <v>1</v>
      </c>
      <c r="F12" s="32">
        <v>115.2</v>
      </c>
      <c r="G12" s="33">
        <v>1.9317129629629629E-2</v>
      </c>
      <c r="H12" s="34">
        <v>1</v>
      </c>
      <c r="I12" s="29">
        <v>115.3</v>
      </c>
      <c r="J12" s="30">
        <v>1.5729166666666666E-2</v>
      </c>
      <c r="K12" s="31">
        <v>1</v>
      </c>
    </row>
    <row r="13" spans="1:18" ht="15" hidden="1" customHeight="1" x14ac:dyDescent="0.25">
      <c r="A13" s="47"/>
      <c r="B13" s="28" t="s">
        <v>121</v>
      </c>
      <c r="C13" s="35"/>
      <c r="D13" s="30">
        <v>1.5821759259259261E-2</v>
      </c>
      <c r="E13" s="31">
        <v>7</v>
      </c>
      <c r="F13" s="36"/>
      <c r="G13" s="33">
        <v>3.5138888888888893E-2</v>
      </c>
      <c r="H13" s="34">
        <v>5</v>
      </c>
      <c r="I13" s="35"/>
      <c r="J13" s="30">
        <v>5.0879629629629629E-2</v>
      </c>
      <c r="K13" s="31">
        <v>4</v>
      </c>
    </row>
    <row r="14" spans="1:18" ht="15.75" x14ac:dyDescent="0.25">
      <c r="A14" s="47">
        <v>5</v>
      </c>
      <c r="B14" s="27" t="s">
        <v>102</v>
      </c>
      <c r="C14" s="45" t="s">
        <v>398</v>
      </c>
      <c r="D14" s="45"/>
      <c r="E14" s="45"/>
      <c r="F14" s="46" t="s">
        <v>10</v>
      </c>
      <c r="G14" s="46"/>
      <c r="H14" s="46"/>
      <c r="I14" s="45" t="s">
        <v>399</v>
      </c>
      <c r="J14" s="45"/>
      <c r="K14" s="45"/>
      <c r="L14" t="str">
        <f>C14&amp;", "&amp;F14&amp;", "&amp;I14</f>
        <v>ויסמן שאול, אבנר הלחמי, עמיעז איתן</v>
      </c>
      <c r="M14">
        <f>K16</f>
        <v>5</v>
      </c>
      <c r="N14" t="str">
        <f>B16</f>
        <v> (93) </v>
      </c>
      <c r="O14" t="str">
        <f>B14</f>
        <v>מודיעין 14</v>
      </c>
      <c r="P14">
        <v>1</v>
      </c>
      <c r="Q14" t="str">
        <f>LEFT(B14,4)&amp;" - "&amp;P14</f>
        <v>מודי - 1</v>
      </c>
      <c r="R14" s="1">
        <f>J16</f>
        <v>5.4618055555555552E-2</v>
      </c>
    </row>
    <row r="15" spans="1:18" ht="15.75" hidden="1" x14ac:dyDescent="0.25">
      <c r="A15" s="47"/>
      <c r="B15" s="28" t="s">
        <v>400</v>
      </c>
      <c r="C15" s="29">
        <v>93.1</v>
      </c>
      <c r="D15" s="30">
        <v>1.6354166666666666E-2</v>
      </c>
      <c r="E15" s="31">
        <v>1</v>
      </c>
      <c r="F15" s="32">
        <v>93.2</v>
      </c>
      <c r="G15" s="33">
        <v>2.1296296296296299E-2</v>
      </c>
      <c r="H15" s="34">
        <v>1</v>
      </c>
      <c r="I15" s="29">
        <v>93.3</v>
      </c>
      <c r="J15" s="30">
        <v>1.695601851851852E-2</v>
      </c>
      <c r="K15" s="31">
        <v>1</v>
      </c>
    </row>
    <row r="16" spans="1:18" ht="15" hidden="1" customHeight="1" x14ac:dyDescent="0.25">
      <c r="A16" s="47"/>
      <c r="B16" s="28" t="s">
        <v>85</v>
      </c>
      <c r="C16" s="35"/>
      <c r="D16" s="30">
        <v>1.6354166666666666E-2</v>
      </c>
      <c r="E16" s="31">
        <v>8</v>
      </c>
      <c r="F16" s="36"/>
      <c r="G16" s="33">
        <v>3.7650462962962962E-2</v>
      </c>
      <c r="H16" s="34">
        <v>10</v>
      </c>
      <c r="I16" s="35"/>
      <c r="J16" s="30">
        <v>5.4618055555555552E-2</v>
      </c>
      <c r="K16" s="31">
        <v>5</v>
      </c>
    </row>
    <row r="17" spans="1:18" ht="15.75" x14ac:dyDescent="0.25">
      <c r="A17" s="47">
        <v>6</v>
      </c>
      <c r="B17" s="27" t="s">
        <v>93</v>
      </c>
      <c r="C17" s="45" t="s">
        <v>401</v>
      </c>
      <c r="D17" s="45"/>
      <c r="E17" s="45"/>
      <c r="F17" s="46" t="s">
        <v>402</v>
      </c>
      <c r="G17" s="46"/>
      <c r="H17" s="46"/>
      <c r="I17" s="45" t="s">
        <v>403</v>
      </c>
      <c r="J17" s="45"/>
      <c r="K17" s="45"/>
      <c r="L17" t="str">
        <f>C17&amp;", "&amp;F17&amp;", "&amp;I17</f>
        <v>גרינברג גיל, גלילי גיא, רביד נעמי</v>
      </c>
      <c r="M17">
        <f>K19</f>
        <v>6</v>
      </c>
      <c r="N17" t="str">
        <f>B19</f>
        <v> (113) </v>
      </c>
      <c r="O17" t="str">
        <f>B17</f>
        <v>תל אביב 15</v>
      </c>
      <c r="P17">
        <v>1</v>
      </c>
      <c r="Q17" t="str">
        <f>LEFT(B17,4)&amp;" - "&amp;P17</f>
        <v>תל א - 1</v>
      </c>
      <c r="R17" s="1">
        <f>J19</f>
        <v>5.5150462962962964E-2</v>
      </c>
    </row>
    <row r="18" spans="1:18" ht="15.75" hidden="1" x14ac:dyDescent="0.25">
      <c r="A18" s="47"/>
      <c r="B18" s="28" t="s">
        <v>404</v>
      </c>
      <c r="C18" s="29">
        <v>113.1</v>
      </c>
      <c r="D18" s="30">
        <v>1.6898148148148148E-2</v>
      </c>
      <c r="E18" s="31">
        <v>1</v>
      </c>
      <c r="F18" s="32">
        <v>113.2</v>
      </c>
      <c r="G18" s="33">
        <v>1.7361111111111112E-2</v>
      </c>
      <c r="H18" s="34">
        <v>1</v>
      </c>
      <c r="I18" s="29">
        <v>113.3</v>
      </c>
      <c r="J18" s="30">
        <v>2.0879629629629626E-2</v>
      </c>
      <c r="K18" s="31">
        <v>1</v>
      </c>
    </row>
    <row r="19" spans="1:18" ht="15" hidden="1" customHeight="1" x14ac:dyDescent="0.25">
      <c r="A19" s="47"/>
      <c r="B19" s="28" t="s">
        <v>114</v>
      </c>
      <c r="C19" s="35"/>
      <c r="D19" s="30">
        <v>1.6898148148148148E-2</v>
      </c>
      <c r="E19" s="31">
        <v>10</v>
      </c>
      <c r="F19" s="36"/>
      <c r="G19" s="33">
        <v>3.425925925925926E-2</v>
      </c>
      <c r="H19" s="34">
        <v>4</v>
      </c>
      <c r="I19" s="35"/>
      <c r="J19" s="30">
        <v>5.5150462962962964E-2</v>
      </c>
      <c r="K19" s="31">
        <v>6</v>
      </c>
    </row>
    <row r="20" spans="1:18" ht="15.75" x14ac:dyDescent="0.25">
      <c r="A20" s="47">
        <v>7</v>
      </c>
      <c r="B20" s="27" t="s">
        <v>112</v>
      </c>
      <c r="C20" s="45" t="s">
        <v>405</v>
      </c>
      <c r="D20" s="45"/>
      <c r="E20" s="45"/>
      <c r="F20" s="46" t="s">
        <v>406</v>
      </c>
      <c r="G20" s="46"/>
      <c r="H20" s="46"/>
      <c r="I20" s="45" t="s">
        <v>407</v>
      </c>
      <c r="J20" s="45"/>
      <c r="K20" s="45"/>
      <c r="L20" t="str">
        <f>C20&amp;", "&amp;F20&amp;", "&amp;I20</f>
        <v>ליפמן רמי, בוכבינדר מודי, כהנא איתן</v>
      </c>
      <c r="M20">
        <f>K22</f>
        <v>7</v>
      </c>
      <c r="N20" t="str">
        <f>B22</f>
        <v> (116) </v>
      </c>
      <c r="O20" t="str">
        <f>B20</f>
        <v>השרון 10</v>
      </c>
      <c r="P20">
        <v>2</v>
      </c>
      <c r="Q20" t="str">
        <f>LEFT(B20,4)&amp;" - "&amp;P20</f>
        <v>השרו - 2</v>
      </c>
      <c r="R20" s="1">
        <f>J22</f>
        <v>5.8298611111111114E-2</v>
      </c>
    </row>
    <row r="21" spans="1:18" ht="15.75" hidden="1" x14ac:dyDescent="0.25">
      <c r="A21" s="47"/>
      <c r="B21" s="28" t="s">
        <v>408</v>
      </c>
      <c r="C21" s="29">
        <v>116.1</v>
      </c>
      <c r="D21" s="30">
        <v>1.9664351851851853E-2</v>
      </c>
      <c r="E21" s="31">
        <v>1</v>
      </c>
      <c r="F21" s="32">
        <v>116.2</v>
      </c>
      <c r="G21" s="33">
        <v>1.7013888888888887E-2</v>
      </c>
      <c r="H21" s="34">
        <v>1</v>
      </c>
      <c r="I21" s="29">
        <v>116.3</v>
      </c>
      <c r="J21" s="30">
        <v>2.1608796296296296E-2</v>
      </c>
      <c r="K21" s="31">
        <v>1</v>
      </c>
    </row>
    <row r="22" spans="1:18" ht="15" hidden="1" customHeight="1" x14ac:dyDescent="0.25">
      <c r="A22" s="47"/>
      <c r="B22" s="28" t="s">
        <v>409</v>
      </c>
      <c r="C22" s="35"/>
      <c r="D22" s="30">
        <v>1.9664351851851853E-2</v>
      </c>
      <c r="E22" s="31">
        <v>12</v>
      </c>
      <c r="F22" s="36"/>
      <c r="G22" s="33">
        <v>3.667824074074074E-2</v>
      </c>
      <c r="H22" s="34">
        <v>7</v>
      </c>
      <c r="I22" s="35"/>
      <c r="J22" s="30">
        <v>5.8298611111111114E-2</v>
      </c>
      <c r="K22" s="31">
        <v>7</v>
      </c>
    </row>
    <row r="23" spans="1:18" ht="15.75" x14ac:dyDescent="0.25">
      <c r="A23" s="47">
        <v>8</v>
      </c>
      <c r="B23" s="27" t="s">
        <v>410</v>
      </c>
      <c r="C23" s="45" t="s">
        <v>411</v>
      </c>
      <c r="D23" s="45"/>
      <c r="E23" s="45"/>
      <c r="F23" s="46" t="s">
        <v>412</v>
      </c>
      <c r="G23" s="46"/>
      <c r="H23" s="46"/>
      <c r="I23" s="45" t="s">
        <v>413</v>
      </c>
      <c r="J23" s="45"/>
      <c r="K23" s="45"/>
      <c r="L23" t="str">
        <f>C23&amp;", "&amp;F23&amp;", "&amp;I23</f>
        <v>יבסייב אריה, שמואלי אשר, ארד ארז</v>
      </c>
      <c r="M23">
        <f>K25</f>
        <v>8</v>
      </c>
      <c r="N23" t="str">
        <f>B25</f>
        <v> (104) </v>
      </c>
      <c r="O23" t="str">
        <f>B23</f>
        <v>יזרעאל 15</v>
      </c>
      <c r="P23">
        <v>2</v>
      </c>
      <c r="Q23" t="str">
        <f>LEFT(B23,4)&amp;" - "&amp;P23</f>
        <v>יזרע - 2</v>
      </c>
      <c r="R23" s="1">
        <f>J25</f>
        <v>6.039351851851852E-2</v>
      </c>
    </row>
    <row r="24" spans="1:18" ht="15.75" hidden="1" x14ac:dyDescent="0.25">
      <c r="A24" s="47"/>
      <c r="B24" s="28" t="s">
        <v>414</v>
      </c>
      <c r="C24" s="29">
        <v>104.1</v>
      </c>
      <c r="D24" s="30">
        <v>2.0833333333333332E-2</v>
      </c>
      <c r="E24" s="31">
        <v>1</v>
      </c>
      <c r="F24" s="32">
        <v>104.2</v>
      </c>
      <c r="G24" s="33">
        <v>2.0347222222222221E-2</v>
      </c>
      <c r="H24" s="34">
        <v>1</v>
      </c>
      <c r="I24" s="29">
        <v>104.3</v>
      </c>
      <c r="J24" s="30">
        <v>1.9189814814814816E-2</v>
      </c>
      <c r="K24" s="31">
        <v>1</v>
      </c>
    </row>
    <row r="25" spans="1:18" ht="15" hidden="1" customHeight="1" x14ac:dyDescent="0.25">
      <c r="A25" s="47"/>
      <c r="B25" s="28" t="s">
        <v>415</v>
      </c>
      <c r="C25" s="35"/>
      <c r="D25" s="30">
        <v>2.0833333333333332E-2</v>
      </c>
      <c r="E25" s="31">
        <v>14</v>
      </c>
      <c r="F25" s="36"/>
      <c r="G25" s="33">
        <v>4.1180555555555554E-2</v>
      </c>
      <c r="H25" s="34">
        <v>12</v>
      </c>
      <c r="I25" s="35"/>
      <c r="J25" s="30">
        <v>6.039351851851852E-2</v>
      </c>
      <c r="K25" s="31">
        <v>8</v>
      </c>
    </row>
    <row r="26" spans="1:18" ht="15.75" x14ac:dyDescent="0.25">
      <c r="A26" s="47">
        <v>9</v>
      </c>
      <c r="B26" s="27" t="s">
        <v>96</v>
      </c>
      <c r="C26" s="45" t="s">
        <v>416</v>
      </c>
      <c r="D26" s="45"/>
      <c r="E26" s="45"/>
      <c r="F26" s="46" t="s">
        <v>417</v>
      </c>
      <c r="G26" s="46"/>
      <c r="H26" s="46"/>
      <c r="I26" s="45" t="s">
        <v>418</v>
      </c>
      <c r="J26" s="45"/>
      <c r="K26" s="45"/>
      <c r="L26" t="str">
        <f>C26&amp;", "&amp;F26&amp;", "&amp;I26</f>
        <v>ברקאי עזרא, בריהודה יונתן, לוז יואב</v>
      </c>
      <c r="M26">
        <f>K28</f>
        <v>9</v>
      </c>
      <c r="N26" t="str">
        <f>B28</f>
        <v> (107) </v>
      </c>
      <c r="O26" t="str">
        <f>B26</f>
        <v>מנשה 12</v>
      </c>
      <c r="P26">
        <v>2</v>
      </c>
      <c r="Q26" t="str">
        <f>LEFT(B26,4)&amp;" - "&amp;P26</f>
        <v>מנשה - 2</v>
      </c>
      <c r="R26" s="1">
        <f>J28</f>
        <v>6.2268518518518522E-2</v>
      </c>
    </row>
    <row r="27" spans="1:18" ht="15.75" hidden="1" x14ac:dyDescent="0.25">
      <c r="A27" s="47"/>
      <c r="B27" s="28" t="s">
        <v>419</v>
      </c>
      <c r="C27" s="29">
        <v>107.1</v>
      </c>
      <c r="D27" s="30">
        <v>1.6886574074074075E-2</v>
      </c>
      <c r="E27" s="31">
        <v>1</v>
      </c>
      <c r="F27" s="32">
        <v>107.2</v>
      </c>
      <c r="G27" s="33">
        <v>2.1099537037037038E-2</v>
      </c>
      <c r="H27" s="34">
        <v>1</v>
      </c>
      <c r="I27" s="29">
        <v>107.3</v>
      </c>
      <c r="J27" s="30">
        <v>2.4282407407407409E-2</v>
      </c>
      <c r="K27" s="31">
        <v>1</v>
      </c>
    </row>
    <row r="28" spans="1:18" ht="15" hidden="1" customHeight="1" x14ac:dyDescent="0.25">
      <c r="A28" s="47"/>
      <c r="B28" s="28" t="s">
        <v>420</v>
      </c>
      <c r="C28" s="35"/>
      <c r="D28" s="30">
        <v>1.6886574074074075E-2</v>
      </c>
      <c r="E28" s="31">
        <v>9</v>
      </c>
      <c r="F28" s="36"/>
      <c r="G28" s="33">
        <v>3.7986111111111116E-2</v>
      </c>
      <c r="H28" s="34">
        <v>11</v>
      </c>
      <c r="I28" s="35"/>
      <c r="J28" s="30">
        <v>6.2268518518518522E-2</v>
      </c>
      <c r="K28" s="31">
        <v>9</v>
      </c>
    </row>
    <row r="29" spans="1:18" ht="15.75" x14ac:dyDescent="0.25">
      <c r="A29" s="47">
        <v>11</v>
      </c>
      <c r="B29" s="27" t="s">
        <v>15</v>
      </c>
      <c r="C29" s="45" t="s">
        <v>421</v>
      </c>
      <c r="D29" s="45"/>
      <c r="E29" s="45"/>
      <c r="F29" s="46" t="s">
        <v>422</v>
      </c>
      <c r="G29" s="46"/>
      <c r="H29" s="46"/>
      <c r="I29" s="45" t="s">
        <v>423</v>
      </c>
      <c r="J29" s="45"/>
      <c r="K29" s="45"/>
      <c r="L29" t="str">
        <f>C29&amp;", "&amp;F29&amp;", "&amp;I29</f>
        <v>רז שלמה, קורנברג ישראל, זלצמן אלכס</v>
      </c>
      <c r="M29">
        <f>K31</f>
        <v>11</v>
      </c>
      <c r="N29" t="str">
        <f>B31</f>
        <v> (97) </v>
      </c>
      <c r="O29" t="str">
        <f>B29</f>
        <v>ראשלצ 2</v>
      </c>
      <c r="P29">
        <v>1</v>
      </c>
      <c r="Q29" t="str">
        <f>LEFT(B29,4)&amp;" - "&amp;P29</f>
        <v>ראשל - 1</v>
      </c>
      <c r="R29" s="1">
        <f>J31</f>
        <v>6.3032407407407412E-2</v>
      </c>
    </row>
    <row r="30" spans="1:18" ht="15.75" hidden="1" x14ac:dyDescent="0.25">
      <c r="A30" s="47"/>
      <c r="B30" s="28" t="s">
        <v>424</v>
      </c>
      <c r="C30" s="29">
        <v>97.1</v>
      </c>
      <c r="D30" s="30">
        <v>2.5289351851851851E-2</v>
      </c>
      <c r="E30" s="31">
        <v>1</v>
      </c>
      <c r="F30" s="32">
        <v>97.2</v>
      </c>
      <c r="G30" s="33">
        <v>2.0312500000000001E-2</v>
      </c>
      <c r="H30" s="34">
        <v>1</v>
      </c>
      <c r="I30" s="29">
        <v>97.3</v>
      </c>
      <c r="J30" s="30">
        <v>1.7430555555555557E-2</v>
      </c>
      <c r="K30" s="31">
        <v>1</v>
      </c>
    </row>
    <row r="31" spans="1:18" ht="15" hidden="1" customHeight="1" x14ac:dyDescent="0.25">
      <c r="A31" s="47"/>
      <c r="B31" s="28" t="s">
        <v>425</v>
      </c>
      <c r="C31" s="35"/>
      <c r="D31" s="30">
        <v>2.5289351851851851E-2</v>
      </c>
      <c r="E31" s="31">
        <v>23</v>
      </c>
      <c r="F31" s="36"/>
      <c r="G31" s="33">
        <v>4.5601851851851859E-2</v>
      </c>
      <c r="H31" s="34">
        <v>15</v>
      </c>
      <c r="I31" s="35"/>
      <c r="J31" s="30">
        <v>6.3032407407407412E-2</v>
      </c>
      <c r="K31" s="31">
        <v>11</v>
      </c>
    </row>
    <row r="32" spans="1:18" ht="15.75" x14ac:dyDescent="0.25">
      <c r="A32" s="47">
        <v>12</v>
      </c>
      <c r="B32" s="27" t="s">
        <v>426</v>
      </c>
      <c r="C32" s="45" t="s">
        <v>427</v>
      </c>
      <c r="D32" s="45"/>
      <c r="E32" s="45"/>
      <c r="F32" s="46" t="s">
        <v>428</v>
      </c>
      <c r="G32" s="46"/>
      <c r="H32" s="46"/>
      <c r="I32" s="45" t="s">
        <v>429</v>
      </c>
      <c r="J32" s="45"/>
      <c r="K32" s="45"/>
      <c r="L32" t="str">
        <f>C32&amp;", "&amp;F32&amp;", "&amp;I32</f>
        <v>בן שטרית מאיר, מינצר צפריר, אילן יעקב</v>
      </c>
      <c r="M32">
        <f>K34</f>
        <v>12</v>
      </c>
      <c r="N32" t="str">
        <f>B34</f>
        <v> (103) </v>
      </c>
      <c r="O32" t="str">
        <f>B32</f>
        <v>יזרעאל 14</v>
      </c>
      <c r="P32">
        <v>3</v>
      </c>
      <c r="Q32" t="str">
        <f>LEFT(B32,4)&amp;" - "&amp;P32</f>
        <v>יזרע - 3</v>
      </c>
      <c r="R32" s="1">
        <f>J34</f>
        <v>6.3321759259259258E-2</v>
      </c>
    </row>
    <row r="33" spans="1:18" ht="15.75" hidden="1" x14ac:dyDescent="0.25">
      <c r="A33" s="47"/>
      <c r="B33" s="28" t="s">
        <v>430</v>
      </c>
      <c r="C33" s="29">
        <v>103.1</v>
      </c>
      <c r="D33" s="30">
        <v>1.9432870370370371E-2</v>
      </c>
      <c r="E33" s="31">
        <v>1</v>
      </c>
      <c r="F33" s="32">
        <v>103.2</v>
      </c>
      <c r="G33" s="33">
        <v>2.359953703703704E-2</v>
      </c>
      <c r="H33" s="34">
        <v>1</v>
      </c>
      <c r="I33" s="29">
        <v>103.3</v>
      </c>
      <c r="J33" s="30">
        <v>2.0277777777777777E-2</v>
      </c>
      <c r="K33" s="31">
        <v>1</v>
      </c>
    </row>
    <row r="34" spans="1:18" ht="15" hidden="1" customHeight="1" x14ac:dyDescent="0.25">
      <c r="A34" s="47"/>
      <c r="B34" s="28" t="s">
        <v>94</v>
      </c>
      <c r="C34" s="35"/>
      <c r="D34" s="30">
        <v>1.9432870370370371E-2</v>
      </c>
      <c r="E34" s="31">
        <v>11</v>
      </c>
      <c r="F34" s="36"/>
      <c r="G34" s="33">
        <v>4.3032407407407408E-2</v>
      </c>
      <c r="H34" s="34">
        <v>13</v>
      </c>
      <c r="I34" s="35"/>
      <c r="J34" s="30">
        <v>6.3321759259259258E-2</v>
      </c>
      <c r="K34" s="31">
        <v>12</v>
      </c>
    </row>
    <row r="35" spans="1:18" ht="15.75" x14ac:dyDescent="0.25">
      <c r="A35" s="47">
        <v>13</v>
      </c>
      <c r="B35" s="27" t="s">
        <v>43</v>
      </c>
      <c r="C35" s="45" t="s">
        <v>431</v>
      </c>
      <c r="D35" s="45"/>
      <c r="E35" s="45"/>
      <c r="F35" s="46" t="s">
        <v>432</v>
      </c>
      <c r="G35" s="46"/>
      <c r="H35" s="46"/>
      <c r="I35" s="45" t="s">
        <v>433</v>
      </c>
      <c r="J35" s="45"/>
      <c r="K35" s="45"/>
      <c r="L35" t="str">
        <f>C35&amp;", "&amp;F35&amp;", "&amp;I35</f>
        <v>פארן דני, כפרי גדעון, נירן חן</v>
      </c>
      <c r="M35">
        <f>K37</f>
        <v>13</v>
      </c>
      <c r="N35" t="str">
        <f>B37</f>
        <v> (98) </v>
      </c>
      <c r="O35" t="str">
        <f>B35</f>
        <v>ראשלצ 3</v>
      </c>
      <c r="P35">
        <v>2</v>
      </c>
      <c r="Q35" t="str">
        <f>LEFT(B35,4)&amp;" - "&amp;P35</f>
        <v>ראשל - 2</v>
      </c>
      <c r="R35" s="1">
        <f>J37</f>
        <v>6.4224537037037038E-2</v>
      </c>
    </row>
    <row r="36" spans="1:18" ht="15.75" hidden="1" x14ac:dyDescent="0.25">
      <c r="A36" s="47"/>
      <c r="B36" s="28" t="s">
        <v>434</v>
      </c>
      <c r="C36" s="29">
        <v>98.1</v>
      </c>
      <c r="D36" s="30">
        <v>2.2881944444444444E-2</v>
      </c>
      <c r="E36" s="31">
        <v>1</v>
      </c>
      <c r="F36" s="32">
        <v>98.2</v>
      </c>
      <c r="G36" s="33">
        <v>2.3310185185185187E-2</v>
      </c>
      <c r="H36" s="34">
        <v>1</v>
      </c>
      <c r="I36" s="29">
        <v>98.3</v>
      </c>
      <c r="J36" s="30">
        <v>1.8032407407407407E-2</v>
      </c>
      <c r="K36" s="31">
        <v>1</v>
      </c>
    </row>
    <row r="37" spans="1:18" ht="15" hidden="1" customHeight="1" x14ac:dyDescent="0.25">
      <c r="A37" s="47"/>
      <c r="B37" s="28" t="s">
        <v>81</v>
      </c>
      <c r="C37" s="35"/>
      <c r="D37" s="30">
        <v>2.2881944444444444E-2</v>
      </c>
      <c r="E37" s="31">
        <v>18</v>
      </c>
      <c r="F37" s="36"/>
      <c r="G37" s="33">
        <v>4.6192129629629632E-2</v>
      </c>
      <c r="H37" s="34">
        <v>17</v>
      </c>
      <c r="I37" s="35"/>
      <c r="J37" s="30">
        <v>6.4224537037037038E-2</v>
      </c>
      <c r="K37" s="31">
        <v>13</v>
      </c>
    </row>
    <row r="38" spans="1:18" ht="15.75" x14ac:dyDescent="0.25">
      <c r="A38" s="47">
        <v>14</v>
      </c>
      <c r="B38" s="27" t="s">
        <v>89</v>
      </c>
      <c r="C38" s="45" t="s">
        <v>435</v>
      </c>
      <c r="D38" s="45"/>
      <c r="E38" s="45"/>
      <c r="F38" s="46" t="s">
        <v>436</v>
      </c>
      <c r="G38" s="46"/>
      <c r="H38" s="46"/>
      <c r="I38" s="45" t="s">
        <v>437</v>
      </c>
      <c r="J38" s="45"/>
      <c r="K38" s="45"/>
      <c r="L38" t="str">
        <f>C38&amp;", "&amp;F38&amp;", "&amp;I38</f>
        <v>לוי יוסי, תלם איתיאל, שחר יוסי</v>
      </c>
      <c r="M38">
        <f>K40</f>
        <v>14</v>
      </c>
      <c r="N38" t="str">
        <f>B40</f>
        <v> (92) </v>
      </c>
      <c r="O38" t="str">
        <f>B38</f>
        <v>מודיעין 13</v>
      </c>
      <c r="P38">
        <v>2</v>
      </c>
      <c r="Q38" t="str">
        <f>LEFT(B38,4)&amp;" - "&amp;P38</f>
        <v>מודי - 2</v>
      </c>
      <c r="R38" s="1">
        <f>J40</f>
        <v>6.5034722222222216E-2</v>
      </c>
    </row>
    <row r="39" spans="1:18" ht="15.75" hidden="1" x14ac:dyDescent="0.25">
      <c r="A39" s="47"/>
      <c r="B39" s="28" t="s">
        <v>438</v>
      </c>
      <c r="C39" s="29">
        <v>92.1</v>
      </c>
      <c r="D39" s="30">
        <v>2.3240740740740742E-2</v>
      </c>
      <c r="E39" s="31">
        <v>1</v>
      </c>
      <c r="F39" s="32">
        <v>92.2</v>
      </c>
      <c r="G39" s="33">
        <v>2.1724537037037039E-2</v>
      </c>
      <c r="H39" s="34">
        <v>1</v>
      </c>
      <c r="I39" s="29">
        <v>92.3</v>
      </c>
      <c r="J39" s="30">
        <v>2.0069444444444442E-2</v>
      </c>
      <c r="K39" s="31">
        <v>1</v>
      </c>
    </row>
    <row r="40" spans="1:18" ht="15" hidden="1" customHeight="1" x14ac:dyDescent="0.25">
      <c r="A40" s="47"/>
      <c r="B40" s="28" t="s">
        <v>439</v>
      </c>
      <c r="C40" s="35"/>
      <c r="D40" s="30">
        <v>2.3240740740740742E-2</v>
      </c>
      <c r="E40" s="31">
        <v>19</v>
      </c>
      <c r="F40" s="36"/>
      <c r="G40" s="33">
        <v>4.4965277777777778E-2</v>
      </c>
      <c r="H40" s="34">
        <v>14</v>
      </c>
      <c r="I40" s="35"/>
      <c r="J40" s="30">
        <v>6.5034722222222216E-2</v>
      </c>
      <c r="K40" s="31">
        <v>14</v>
      </c>
    </row>
    <row r="41" spans="1:18" ht="15.75" x14ac:dyDescent="0.25">
      <c r="A41" s="47">
        <v>15</v>
      </c>
      <c r="B41" s="27" t="s">
        <v>40</v>
      </c>
      <c r="C41" s="45" t="s">
        <v>440</v>
      </c>
      <c r="D41" s="45"/>
      <c r="E41" s="45"/>
      <c r="F41" s="46" t="s">
        <v>441</v>
      </c>
      <c r="G41" s="46"/>
      <c r="H41" s="46"/>
      <c r="I41" s="45" t="s">
        <v>442</v>
      </c>
      <c r="J41" s="45"/>
      <c r="K41" s="45"/>
      <c r="L41" t="str">
        <f>C41&amp;", "&amp;F41&amp;", "&amp;I41</f>
        <v>פרצונוק דמיטרי, בן הרים טל, מורג בועז</v>
      </c>
      <c r="M41">
        <f>K43</f>
        <v>15</v>
      </c>
      <c r="N41" t="str">
        <f>B43</f>
        <v> (91) </v>
      </c>
      <c r="O41" t="str">
        <f>B41</f>
        <v>עמק חפר 5</v>
      </c>
      <c r="P41">
        <v>1</v>
      </c>
      <c r="Q41" t="str">
        <f>LEFT(B41,4)&amp;" - "&amp;P41</f>
        <v>עמק  - 1</v>
      </c>
      <c r="R41" s="1">
        <f>J43</f>
        <v>6.581018518518518E-2</v>
      </c>
    </row>
    <row r="42" spans="1:18" ht="15.75" hidden="1" x14ac:dyDescent="0.25">
      <c r="A42" s="47"/>
      <c r="B42" s="28" t="s">
        <v>443</v>
      </c>
      <c r="C42" s="29">
        <v>91.1</v>
      </c>
      <c r="D42" s="30">
        <v>1.4710648148148148E-2</v>
      </c>
      <c r="E42" s="31">
        <v>1</v>
      </c>
      <c r="F42" s="32">
        <v>91.2</v>
      </c>
      <c r="G42" s="33">
        <v>2.1458333333333333E-2</v>
      </c>
      <c r="H42" s="34">
        <v>1</v>
      </c>
      <c r="I42" s="29">
        <v>91.3</v>
      </c>
      <c r="J42" s="30">
        <v>2.9629629629629627E-2</v>
      </c>
      <c r="K42" s="31">
        <v>1</v>
      </c>
    </row>
    <row r="43" spans="1:18" ht="15" hidden="1" customHeight="1" x14ac:dyDescent="0.25">
      <c r="A43" s="47"/>
      <c r="B43" s="28" t="s">
        <v>98</v>
      </c>
      <c r="C43" s="35"/>
      <c r="D43" s="30">
        <v>1.4710648148148148E-2</v>
      </c>
      <c r="E43" s="31">
        <v>3</v>
      </c>
      <c r="F43" s="36"/>
      <c r="G43" s="33">
        <v>3.6168981481481483E-2</v>
      </c>
      <c r="H43" s="34">
        <v>6</v>
      </c>
      <c r="I43" s="35"/>
      <c r="J43" s="30">
        <v>6.581018518518518E-2</v>
      </c>
      <c r="K43" s="31">
        <v>15</v>
      </c>
    </row>
    <row r="44" spans="1:18" ht="15.75" x14ac:dyDescent="0.25">
      <c r="A44" s="47">
        <v>16</v>
      </c>
      <c r="B44" s="27" t="s">
        <v>444</v>
      </c>
      <c r="C44" s="45" t="s">
        <v>445</v>
      </c>
      <c r="D44" s="45"/>
      <c r="E44" s="45"/>
      <c r="F44" s="46" t="s">
        <v>446</v>
      </c>
      <c r="G44" s="46"/>
      <c r="H44" s="46"/>
      <c r="I44" s="45" t="s">
        <v>447</v>
      </c>
      <c r="J44" s="45"/>
      <c r="K44" s="45"/>
      <c r="L44" t="str">
        <f>C44&amp;", "&amp;F44&amp;", "&amp;I44</f>
        <v>פרישפלס גים, אבו גני שמואל, פלוט אשר</v>
      </c>
      <c r="M44">
        <f>K46</f>
        <v>16</v>
      </c>
      <c r="N44" t="str">
        <f>B46</f>
        <v> (101) </v>
      </c>
      <c r="O44" t="str">
        <f>B44</f>
        <v>גליל 7</v>
      </c>
      <c r="P44">
        <v>2</v>
      </c>
      <c r="Q44" t="str">
        <f>LEFT(B44,4)&amp;" - "&amp;P44</f>
        <v>גליל - 2</v>
      </c>
      <c r="R44" s="1">
        <f>J46</f>
        <v>6.7789351851851851E-2</v>
      </c>
    </row>
    <row r="45" spans="1:18" ht="15.75" hidden="1" x14ac:dyDescent="0.25">
      <c r="A45" s="47"/>
      <c r="B45" s="28" t="s">
        <v>448</v>
      </c>
      <c r="C45" s="29">
        <v>101.1</v>
      </c>
      <c r="D45" s="30">
        <v>2.1782407407407407E-2</v>
      </c>
      <c r="E45" s="31">
        <v>1</v>
      </c>
      <c r="F45" s="32">
        <v>101.2</v>
      </c>
      <c r="G45" s="33">
        <v>2.5428240740740741E-2</v>
      </c>
      <c r="H45" s="34">
        <v>1</v>
      </c>
      <c r="I45" s="29">
        <v>101.3</v>
      </c>
      <c r="J45" s="30">
        <v>2.056712962962963E-2</v>
      </c>
      <c r="K45" s="31">
        <v>1</v>
      </c>
    </row>
    <row r="46" spans="1:18" ht="15" hidden="1" customHeight="1" x14ac:dyDescent="0.25">
      <c r="A46" s="47"/>
      <c r="B46" s="28" t="s">
        <v>100</v>
      </c>
      <c r="C46" s="35"/>
      <c r="D46" s="30">
        <v>2.1782407407407407E-2</v>
      </c>
      <c r="E46" s="31">
        <v>15</v>
      </c>
      <c r="F46" s="36"/>
      <c r="G46" s="33">
        <v>4.7210648148148147E-2</v>
      </c>
      <c r="H46" s="34">
        <v>19</v>
      </c>
      <c r="I46" s="35"/>
      <c r="J46" s="30">
        <v>6.7789351851851851E-2</v>
      </c>
      <c r="K46" s="31">
        <v>16</v>
      </c>
    </row>
    <row r="47" spans="1:18" ht="15.75" x14ac:dyDescent="0.25">
      <c r="A47" s="47">
        <v>17</v>
      </c>
      <c r="B47" s="27" t="s">
        <v>105</v>
      </c>
      <c r="C47" s="45" t="s">
        <v>11</v>
      </c>
      <c r="D47" s="45"/>
      <c r="E47" s="45"/>
      <c r="F47" s="46" t="s">
        <v>449</v>
      </c>
      <c r="G47" s="46"/>
      <c r="H47" s="46"/>
      <c r="I47" s="45" t="s">
        <v>29</v>
      </c>
      <c r="J47" s="45"/>
      <c r="K47" s="45"/>
      <c r="L47" t="str">
        <f>C47&amp;", "&amp;F47&amp;", "&amp;I47</f>
        <v>ירון נחושתן, נתנאל אייל, משה מנור</v>
      </c>
      <c r="M47">
        <f>K49</f>
        <v>17</v>
      </c>
      <c r="N47" t="str">
        <f>B49</f>
        <v> (95) </v>
      </c>
      <c r="O47" t="str">
        <f>B47</f>
        <v>מודיעין 16</v>
      </c>
      <c r="P47">
        <v>3</v>
      </c>
      <c r="Q47" t="str">
        <f>LEFT(B47,4)&amp;" - "&amp;P47</f>
        <v>מודי - 3</v>
      </c>
      <c r="R47" s="1">
        <f>J49</f>
        <v>6.7986111111111108E-2</v>
      </c>
    </row>
    <row r="48" spans="1:18" ht="15.75" hidden="1" x14ac:dyDescent="0.25">
      <c r="A48" s="47"/>
      <c r="B48" s="28" t="s">
        <v>450</v>
      </c>
      <c r="C48" s="29">
        <v>95.1</v>
      </c>
      <c r="D48" s="30">
        <v>1.5416666666666667E-2</v>
      </c>
      <c r="E48" s="31">
        <v>1</v>
      </c>
      <c r="F48" s="32">
        <v>95.2</v>
      </c>
      <c r="G48" s="33">
        <v>3.079861111111111E-2</v>
      </c>
      <c r="H48" s="34">
        <v>1</v>
      </c>
      <c r="I48" s="29">
        <v>95.3</v>
      </c>
      <c r="J48" s="30">
        <v>2.1770833333333336E-2</v>
      </c>
      <c r="K48" s="31">
        <v>1</v>
      </c>
    </row>
    <row r="49" spans="1:18" ht="15" hidden="1" customHeight="1" x14ac:dyDescent="0.25">
      <c r="A49" s="47"/>
      <c r="B49" s="28" t="s">
        <v>451</v>
      </c>
      <c r="C49" s="35"/>
      <c r="D49" s="30">
        <v>1.5416666666666667E-2</v>
      </c>
      <c r="E49" s="31">
        <v>6</v>
      </c>
      <c r="F49" s="36"/>
      <c r="G49" s="33">
        <v>4.6215277777777779E-2</v>
      </c>
      <c r="H49" s="34">
        <v>18</v>
      </c>
      <c r="I49" s="35"/>
      <c r="J49" s="30">
        <v>6.7986111111111108E-2</v>
      </c>
      <c r="K49" s="31">
        <v>17</v>
      </c>
    </row>
    <row r="50" spans="1:18" ht="15.75" x14ac:dyDescent="0.25">
      <c r="A50" s="47">
        <v>18</v>
      </c>
      <c r="B50" s="27" t="s">
        <v>452</v>
      </c>
      <c r="C50" s="45" t="s">
        <v>453</v>
      </c>
      <c r="D50" s="45"/>
      <c r="E50" s="45"/>
      <c r="F50" s="46" t="s">
        <v>454</v>
      </c>
      <c r="G50" s="46"/>
      <c r="H50" s="46"/>
      <c r="I50" s="45" t="s">
        <v>455</v>
      </c>
      <c r="J50" s="45"/>
      <c r="K50" s="45"/>
      <c r="L50" t="str">
        <f>C50&amp;", "&amp;F50&amp;", "&amp;I50</f>
        <v>זינפלד עופר, אבי פנפיל, איתי מירב</v>
      </c>
      <c r="M50">
        <f>K52</f>
        <v>18</v>
      </c>
      <c r="N50" t="str">
        <f>B52</f>
        <v> (94) </v>
      </c>
      <c r="O50" t="str">
        <f>B50</f>
        <v>מודיעין 15</v>
      </c>
      <c r="P50">
        <v>4</v>
      </c>
      <c r="Q50" t="str">
        <f>LEFT(B50,4)&amp;" - "&amp;P50</f>
        <v>מודי - 4</v>
      </c>
      <c r="R50" s="1">
        <f>J52</f>
        <v>7.076388888888889E-2</v>
      </c>
    </row>
    <row r="51" spans="1:18" ht="15.75" hidden="1" x14ac:dyDescent="0.25">
      <c r="A51" s="47"/>
      <c r="B51" s="28" t="s">
        <v>456</v>
      </c>
      <c r="C51" s="29">
        <v>94.1</v>
      </c>
      <c r="D51" s="30">
        <v>2.2442129629629631E-2</v>
      </c>
      <c r="E51" s="31">
        <v>1</v>
      </c>
      <c r="F51" s="32">
        <v>94.2</v>
      </c>
      <c r="G51" s="33">
        <v>2.326388888888889E-2</v>
      </c>
      <c r="H51" s="34">
        <v>1</v>
      </c>
      <c r="I51" s="29">
        <v>94.3</v>
      </c>
      <c r="J51" s="30">
        <v>2.5046296296296299E-2</v>
      </c>
      <c r="K51" s="31">
        <v>1</v>
      </c>
    </row>
    <row r="52" spans="1:18" ht="15" hidden="1" customHeight="1" x14ac:dyDescent="0.25">
      <c r="A52" s="47"/>
      <c r="B52" s="28" t="s">
        <v>83</v>
      </c>
      <c r="C52" s="35"/>
      <c r="D52" s="30">
        <v>2.2442129629629631E-2</v>
      </c>
      <c r="E52" s="31">
        <v>16</v>
      </c>
      <c r="F52" s="36"/>
      <c r="G52" s="33">
        <v>4.5706018518518521E-2</v>
      </c>
      <c r="H52" s="34">
        <v>16</v>
      </c>
      <c r="I52" s="35"/>
      <c r="J52" s="30">
        <v>7.076388888888889E-2</v>
      </c>
      <c r="K52" s="31">
        <v>18</v>
      </c>
    </row>
    <row r="53" spans="1:18" ht="15.75" x14ac:dyDescent="0.25">
      <c r="A53" s="47">
        <v>19</v>
      </c>
      <c r="B53" s="27" t="s">
        <v>119</v>
      </c>
      <c r="C53" s="45" t="s">
        <v>457</v>
      </c>
      <c r="D53" s="45"/>
      <c r="E53" s="45"/>
      <c r="F53" s="46" t="s">
        <v>458</v>
      </c>
      <c r="G53" s="46"/>
      <c r="H53" s="46"/>
      <c r="I53" s="45" t="s">
        <v>459</v>
      </c>
      <c r="J53" s="45"/>
      <c r="K53" s="45"/>
      <c r="L53" t="str">
        <f>C53&amp;", "&amp;F53&amp;", "&amp;I53</f>
        <v>ונדל עמרי, חובב שימי, טוויג רון</v>
      </c>
      <c r="M53">
        <f>K55</f>
        <v>19</v>
      </c>
      <c r="N53" t="str">
        <f>B55</f>
        <v> (96) </v>
      </c>
      <c r="O53" t="str">
        <f>B53</f>
        <v>מודיעין 17</v>
      </c>
      <c r="P53">
        <v>5</v>
      </c>
      <c r="Q53" t="str">
        <f>LEFT(B53,4)&amp;" - "&amp;P53</f>
        <v>מודי - 5</v>
      </c>
      <c r="R53" s="1">
        <f>J55</f>
        <v>7.2835648148148149E-2</v>
      </c>
    </row>
    <row r="54" spans="1:18" ht="15.75" hidden="1" x14ac:dyDescent="0.25">
      <c r="A54" s="47"/>
      <c r="B54" s="28" t="s">
        <v>460</v>
      </c>
      <c r="C54" s="29">
        <v>96.1</v>
      </c>
      <c r="D54" s="30">
        <v>2.8078703703703703E-2</v>
      </c>
      <c r="E54" s="31">
        <v>1</v>
      </c>
      <c r="F54" s="32">
        <v>96.2</v>
      </c>
      <c r="G54" s="33">
        <v>9.0509259259259258E-3</v>
      </c>
      <c r="H54" s="34">
        <v>1</v>
      </c>
      <c r="I54" s="29">
        <v>96.3</v>
      </c>
      <c r="J54" s="30">
        <v>3.5706018518518519E-2</v>
      </c>
      <c r="K54" s="31">
        <v>1</v>
      </c>
    </row>
    <row r="55" spans="1:18" ht="15" hidden="1" customHeight="1" x14ac:dyDescent="0.25">
      <c r="A55" s="47"/>
      <c r="B55" s="28" t="s">
        <v>97</v>
      </c>
      <c r="C55" s="35"/>
      <c r="D55" s="30">
        <v>2.8078703703703703E-2</v>
      </c>
      <c r="E55" s="31">
        <v>24</v>
      </c>
      <c r="F55" s="36"/>
      <c r="G55" s="33">
        <v>3.712962962962963E-2</v>
      </c>
      <c r="H55" s="34">
        <v>8</v>
      </c>
      <c r="I55" s="35"/>
      <c r="J55" s="30">
        <v>7.2835648148148149E-2</v>
      </c>
      <c r="K55" s="31">
        <v>19</v>
      </c>
    </row>
    <row r="56" spans="1:18" ht="15.75" x14ac:dyDescent="0.25">
      <c r="A56" s="47">
        <v>20</v>
      </c>
      <c r="B56" s="27" t="s">
        <v>111</v>
      </c>
      <c r="C56" s="45" t="s">
        <v>461</v>
      </c>
      <c r="D56" s="45"/>
      <c r="E56" s="45"/>
      <c r="F56" s="46" t="s">
        <v>462</v>
      </c>
      <c r="G56" s="46"/>
      <c r="H56" s="46"/>
      <c r="I56" s="45" t="s">
        <v>463</v>
      </c>
      <c r="J56" s="45"/>
      <c r="K56" s="45"/>
      <c r="L56" t="str">
        <f>C56&amp;", "&amp;F56&amp;", "&amp;I56</f>
        <v>גולן עוזי, צפורי אבנר, קוצר אנדרה</v>
      </c>
      <c r="M56">
        <f>K58</f>
        <v>20</v>
      </c>
      <c r="N56" t="str">
        <f>B58</f>
        <v> (109) </v>
      </c>
      <c r="O56" t="str">
        <f>B56</f>
        <v>מנשה 14</v>
      </c>
      <c r="P56">
        <v>3</v>
      </c>
      <c r="Q56" t="str">
        <f>LEFT(B56,4)&amp;" - "&amp;P56</f>
        <v>מנשה - 3</v>
      </c>
      <c r="R56" s="1">
        <f>J58</f>
        <v>7.4780092592592592E-2</v>
      </c>
    </row>
    <row r="57" spans="1:18" ht="15.75" hidden="1" x14ac:dyDescent="0.25">
      <c r="A57" s="47"/>
      <c r="B57" s="28" t="s">
        <v>464</v>
      </c>
      <c r="C57" s="29">
        <v>109.1</v>
      </c>
      <c r="D57" s="30">
        <v>1.9861111111111111E-2</v>
      </c>
      <c r="E57" s="31">
        <v>1</v>
      </c>
      <c r="F57" s="32">
        <v>109.2</v>
      </c>
      <c r="G57" s="33">
        <v>2.7650462962962963E-2</v>
      </c>
      <c r="H57" s="34">
        <v>1</v>
      </c>
      <c r="I57" s="29">
        <v>109.3</v>
      </c>
      <c r="J57" s="30">
        <v>2.7256944444444445E-2</v>
      </c>
      <c r="K57" s="31">
        <v>1</v>
      </c>
    </row>
    <row r="58" spans="1:18" ht="15" hidden="1" customHeight="1" x14ac:dyDescent="0.25">
      <c r="A58" s="47"/>
      <c r="B58" s="28" t="s">
        <v>118</v>
      </c>
      <c r="C58" s="35"/>
      <c r="D58" s="30">
        <v>1.9861111111111111E-2</v>
      </c>
      <c r="E58" s="31">
        <v>13</v>
      </c>
      <c r="F58" s="36"/>
      <c r="G58" s="33">
        <v>4.7511574074074074E-2</v>
      </c>
      <c r="H58" s="34">
        <v>20</v>
      </c>
      <c r="I58" s="35"/>
      <c r="J58" s="30">
        <v>7.4780092592592592E-2</v>
      </c>
      <c r="K58" s="31">
        <v>20</v>
      </c>
    </row>
    <row r="59" spans="1:18" ht="15.75" x14ac:dyDescent="0.25">
      <c r="A59" s="47">
        <v>21</v>
      </c>
      <c r="B59" s="27" t="s">
        <v>465</v>
      </c>
      <c r="C59" s="45" t="s">
        <v>466</v>
      </c>
      <c r="D59" s="45"/>
      <c r="E59" s="45"/>
      <c r="F59" s="46" t="s">
        <v>467</v>
      </c>
      <c r="G59" s="46"/>
      <c r="H59" s="46"/>
      <c r="I59" s="45" t="s">
        <v>468</v>
      </c>
      <c r="J59" s="45"/>
      <c r="K59" s="45"/>
      <c r="L59" t="str">
        <f>C59&amp;", "&amp;F59&amp;", "&amp;I59</f>
        <v>ברג דוד, ברקוביץ עמירן, וידר יואב</v>
      </c>
      <c r="M59">
        <f>K61</f>
        <v>21</v>
      </c>
      <c r="N59" t="str">
        <f>B61</f>
        <v> (99) </v>
      </c>
      <c r="O59" t="str">
        <f>B59</f>
        <v>כרמל 9</v>
      </c>
      <c r="P59">
        <v>1</v>
      </c>
      <c r="Q59" t="str">
        <f>LEFT(B59,4)&amp;" - "&amp;P59</f>
        <v>כרמל - 1</v>
      </c>
      <c r="R59" s="1">
        <f>J61</f>
        <v>7.7268518518518514E-2</v>
      </c>
    </row>
    <row r="60" spans="1:18" ht="15.75" hidden="1" x14ac:dyDescent="0.25">
      <c r="A60" s="47"/>
      <c r="B60" s="28" t="s">
        <v>469</v>
      </c>
      <c r="C60" s="29">
        <v>99.1</v>
      </c>
      <c r="D60" s="30">
        <v>2.4999999999999998E-2</v>
      </c>
      <c r="E60" s="31">
        <v>1</v>
      </c>
      <c r="F60" s="32">
        <v>99.2</v>
      </c>
      <c r="G60" s="33">
        <v>2.3206018518518515E-2</v>
      </c>
      <c r="H60" s="34">
        <v>1</v>
      </c>
      <c r="I60" s="29">
        <v>99.3</v>
      </c>
      <c r="J60" s="30">
        <v>2.9050925925925928E-2</v>
      </c>
      <c r="K60" s="31">
        <v>1</v>
      </c>
    </row>
    <row r="61" spans="1:18" ht="15" hidden="1" customHeight="1" x14ac:dyDescent="0.25">
      <c r="A61" s="47"/>
      <c r="B61" s="28" t="s">
        <v>80</v>
      </c>
      <c r="C61" s="35"/>
      <c r="D61" s="30">
        <v>2.4999999999999998E-2</v>
      </c>
      <c r="E61" s="31">
        <v>22</v>
      </c>
      <c r="F61" s="36"/>
      <c r="G61" s="33">
        <v>4.8206018518518523E-2</v>
      </c>
      <c r="H61" s="34">
        <v>21</v>
      </c>
      <c r="I61" s="35"/>
      <c r="J61" s="30">
        <v>7.7268518518518514E-2</v>
      </c>
      <c r="K61" s="31">
        <v>21</v>
      </c>
    </row>
    <row r="62" spans="1:18" ht="15.75" x14ac:dyDescent="0.25">
      <c r="A62" s="47">
        <v>22</v>
      </c>
      <c r="B62" s="27" t="s">
        <v>470</v>
      </c>
      <c r="C62" s="45" t="s">
        <v>471</v>
      </c>
      <c r="D62" s="45"/>
      <c r="E62" s="45"/>
      <c r="F62" s="46" t="s">
        <v>472</v>
      </c>
      <c r="G62" s="46"/>
      <c r="H62" s="46"/>
      <c r="I62" s="45" t="s">
        <v>473</v>
      </c>
      <c r="J62" s="45"/>
      <c r="K62" s="45"/>
      <c r="L62" t="str">
        <f>C62&amp;", "&amp;F62&amp;", "&amp;I62</f>
        <v>שור מוטי, שור אריק, דודלזק צביקה</v>
      </c>
      <c r="M62">
        <f>K64</f>
        <v>22</v>
      </c>
      <c r="N62" t="str">
        <f>B64</f>
        <v> (111) </v>
      </c>
      <c r="O62" t="str">
        <f>B62</f>
        <v>מנשה 16</v>
      </c>
      <c r="P62">
        <v>4</v>
      </c>
      <c r="Q62" t="str">
        <f>LEFT(B62,4)&amp;" - "&amp;P62</f>
        <v>מנשה - 4</v>
      </c>
      <c r="R62" s="1">
        <f>J64</f>
        <v>7.8321759259259258E-2</v>
      </c>
    </row>
    <row r="63" spans="1:18" ht="15.75" hidden="1" x14ac:dyDescent="0.25">
      <c r="A63" s="47"/>
      <c r="B63" s="28" t="s">
        <v>474</v>
      </c>
      <c r="C63" s="29">
        <v>111.1</v>
      </c>
      <c r="D63" s="30">
        <v>2.2789351851851852E-2</v>
      </c>
      <c r="E63" s="31">
        <v>1</v>
      </c>
      <c r="F63" s="32">
        <v>111.2</v>
      </c>
      <c r="G63" s="33">
        <v>3.5266203703703702E-2</v>
      </c>
      <c r="H63" s="34">
        <v>1</v>
      </c>
      <c r="I63" s="29">
        <v>111.3</v>
      </c>
      <c r="J63" s="30">
        <v>2.0266203703703703E-2</v>
      </c>
      <c r="K63" s="31">
        <v>1</v>
      </c>
    </row>
    <row r="64" spans="1:18" ht="15" hidden="1" customHeight="1" x14ac:dyDescent="0.25">
      <c r="A64" s="47"/>
      <c r="B64" s="28" t="s">
        <v>106</v>
      </c>
      <c r="C64" s="35"/>
      <c r="D64" s="30">
        <v>2.2789351851851852E-2</v>
      </c>
      <c r="E64" s="31">
        <v>17</v>
      </c>
      <c r="F64" s="36"/>
      <c r="G64" s="33">
        <v>5.8055555555555555E-2</v>
      </c>
      <c r="H64" s="34">
        <v>23</v>
      </c>
      <c r="I64" s="35"/>
      <c r="J64" s="30">
        <v>7.8321759259259258E-2</v>
      </c>
      <c r="K64" s="31">
        <v>22</v>
      </c>
    </row>
    <row r="65" spans="1:18" ht="15.75" x14ac:dyDescent="0.25">
      <c r="A65" s="47">
        <v>23</v>
      </c>
      <c r="B65" s="27" t="s">
        <v>475</v>
      </c>
      <c r="C65" s="45" t="s">
        <v>476</v>
      </c>
      <c r="D65" s="45"/>
      <c r="E65" s="45"/>
      <c r="F65" s="46" t="s">
        <v>477</v>
      </c>
      <c r="G65" s="46"/>
      <c r="H65" s="46"/>
      <c r="I65" s="45" t="s">
        <v>478</v>
      </c>
      <c r="J65" s="45"/>
      <c r="K65" s="45"/>
      <c r="L65" t="str">
        <f>C65&amp;", "&amp;F65&amp;", "&amp;I65</f>
        <v>שפי שאול, אשל חגי, מינסקי מנחם</v>
      </c>
      <c r="M65">
        <f>K67</f>
        <v>23</v>
      </c>
      <c r="N65" t="str">
        <f>B67</f>
        <v> (118) </v>
      </c>
      <c r="O65" t="str">
        <f>B65</f>
        <v>השרון 12</v>
      </c>
      <c r="P65">
        <v>3</v>
      </c>
      <c r="Q65" t="str">
        <f>LEFT(B65,4)&amp;" - "&amp;P65</f>
        <v>השרו - 3</v>
      </c>
      <c r="R65" s="1">
        <f>J67</f>
        <v>9.1550925925925938E-2</v>
      </c>
    </row>
    <row r="66" spans="1:18" ht="15.75" hidden="1" x14ac:dyDescent="0.25">
      <c r="A66" s="47"/>
      <c r="B66" s="28" t="s">
        <v>479</v>
      </c>
      <c r="C66" s="29">
        <v>118.1</v>
      </c>
      <c r="D66" s="30">
        <v>2.480324074074074E-2</v>
      </c>
      <c r="E66" s="31">
        <v>1</v>
      </c>
      <c r="F66" s="32">
        <v>118.2</v>
      </c>
      <c r="G66" s="33">
        <v>3.3275462962962958E-2</v>
      </c>
      <c r="H66" s="34">
        <v>1</v>
      </c>
      <c r="I66" s="29">
        <v>118.3</v>
      </c>
      <c r="J66" s="30">
        <v>3.3472222222222223E-2</v>
      </c>
      <c r="K66" s="31">
        <v>1</v>
      </c>
    </row>
    <row r="67" spans="1:18" ht="15" hidden="1" customHeight="1" x14ac:dyDescent="0.25">
      <c r="A67" s="47"/>
      <c r="B67" s="28" t="s">
        <v>104</v>
      </c>
      <c r="C67" s="35"/>
      <c r="D67" s="30">
        <v>2.480324074074074E-2</v>
      </c>
      <c r="E67" s="31">
        <v>21</v>
      </c>
      <c r="F67" s="36"/>
      <c r="G67" s="33">
        <v>5.8078703703703709E-2</v>
      </c>
      <c r="H67" s="34">
        <v>24</v>
      </c>
      <c r="I67" s="35"/>
      <c r="J67" s="30">
        <v>9.1550925925925938E-2</v>
      </c>
      <c r="K67" s="31">
        <v>23</v>
      </c>
    </row>
    <row r="68" spans="1:18" ht="15.75" x14ac:dyDescent="0.25">
      <c r="A68" s="47">
        <v>24</v>
      </c>
      <c r="B68" s="27" t="s">
        <v>480</v>
      </c>
      <c r="C68" s="45" t="s">
        <v>481</v>
      </c>
      <c r="D68" s="45"/>
      <c r="E68" s="45"/>
      <c r="F68" s="46" t="s">
        <v>482</v>
      </c>
      <c r="G68" s="46"/>
      <c r="H68" s="46"/>
      <c r="I68" s="45" t="s">
        <v>483</v>
      </c>
      <c r="J68" s="45"/>
      <c r="K68" s="45"/>
      <c r="L68" t="str">
        <f>C68&amp;", "&amp;F68&amp;", "&amp;I68</f>
        <v>שמואלי נורית, דה קוסטה רוני, סגל עמוס</v>
      </c>
      <c r="M68">
        <f>K70</f>
        <v>24</v>
      </c>
      <c r="N68" t="str">
        <f>B70</f>
        <v> (102) </v>
      </c>
      <c r="O68" t="str">
        <f>B68</f>
        <v>יזרעאל 13</v>
      </c>
      <c r="P68">
        <v>4</v>
      </c>
      <c r="Q68" t="str">
        <f>LEFT(B68,4)&amp;" - "&amp;P68</f>
        <v>יזרע - 4</v>
      </c>
      <c r="R68" s="1">
        <f>J70</f>
        <v>0.10447916666666666</v>
      </c>
    </row>
    <row r="69" spans="1:18" ht="15.75" hidden="1" x14ac:dyDescent="0.25">
      <c r="A69" s="47"/>
      <c r="B69" s="28" t="s">
        <v>484</v>
      </c>
      <c r="C69" s="29">
        <v>102.1</v>
      </c>
      <c r="D69" s="30">
        <v>4.3101851851851856E-2</v>
      </c>
      <c r="E69" s="31">
        <v>1</v>
      </c>
      <c r="F69" s="32">
        <v>102.2</v>
      </c>
      <c r="G69" s="33">
        <v>3.9548611111111111E-2</v>
      </c>
      <c r="H69" s="34">
        <v>1</v>
      </c>
      <c r="I69" s="29">
        <v>102.3</v>
      </c>
      <c r="J69" s="30">
        <v>2.1817129629629631E-2</v>
      </c>
      <c r="K69" s="31">
        <v>1</v>
      </c>
    </row>
    <row r="70" spans="1:18" ht="15" hidden="1" customHeight="1" x14ac:dyDescent="0.25">
      <c r="A70" s="47"/>
      <c r="B70" s="28" t="s">
        <v>485</v>
      </c>
      <c r="C70" s="35"/>
      <c r="D70" s="30">
        <v>4.3101851851851856E-2</v>
      </c>
      <c r="E70" s="31">
        <v>27</v>
      </c>
      <c r="F70" s="36"/>
      <c r="G70" s="33">
        <v>8.2650462962962967E-2</v>
      </c>
      <c r="H70" s="34">
        <v>26</v>
      </c>
      <c r="I70" s="35"/>
      <c r="J70" s="30">
        <v>0.10447916666666666</v>
      </c>
      <c r="K70" s="31">
        <v>24</v>
      </c>
    </row>
    <row r="71" spans="1:18" ht="15.75" x14ac:dyDescent="0.25">
      <c r="A71" s="47">
        <v>25</v>
      </c>
      <c r="B71" s="27" t="s">
        <v>486</v>
      </c>
      <c r="C71" s="45" t="s">
        <v>487</v>
      </c>
      <c r="D71" s="45"/>
      <c r="E71" s="45"/>
      <c r="F71" s="46" t="s">
        <v>488</v>
      </c>
      <c r="G71" s="46"/>
      <c r="H71" s="46"/>
      <c r="I71" s="45" t="s">
        <v>489</v>
      </c>
      <c r="J71" s="45"/>
      <c r="K71" s="45"/>
    </row>
    <row r="72" spans="1:18" ht="15.75" x14ac:dyDescent="0.25">
      <c r="A72" s="47"/>
      <c r="B72" s="28" t="s">
        <v>490</v>
      </c>
      <c r="C72" s="29">
        <v>114.1</v>
      </c>
      <c r="D72" s="30">
        <v>3.1261574074074074E-2</v>
      </c>
      <c r="E72" s="31">
        <v>1</v>
      </c>
      <c r="F72" s="32">
        <v>114.2</v>
      </c>
      <c r="G72" s="33">
        <v>2.011574074074074E-2</v>
      </c>
      <c r="H72" s="34">
        <v>1</v>
      </c>
      <c r="I72" s="29">
        <v>114.3</v>
      </c>
      <c r="J72" s="31"/>
      <c r="K72" s="31"/>
    </row>
    <row r="73" spans="1:18" ht="15" customHeight="1" x14ac:dyDescent="0.25">
      <c r="A73" s="47"/>
      <c r="B73" s="28" t="s">
        <v>110</v>
      </c>
      <c r="C73" s="35"/>
      <c r="D73" s="30">
        <v>3.1261574074074074E-2</v>
      </c>
      <c r="E73" s="31">
        <v>25</v>
      </c>
      <c r="F73" s="36"/>
      <c r="G73" s="33">
        <v>5.1377314814814813E-2</v>
      </c>
      <c r="H73" s="34">
        <v>22</v>
      </c>
      <c r="I73" s="35"/>
      <c r="J73" s="31"/>
      <c r="K73" s="31"/>
    </row>
    <row r="74" spans="1:18" ht="15.75" x14ac:dyDescent="0.25">
      <c r="A74" s="47">
        <v>26</v>
      </c>
      <c r="B74" s="27" t="s">
        <v>115</v>
      </c>
      <c r="C74" s="45" t="s">
        <v>491</v>
      </c>
      <c r="D74" s="45"/>
      <c r="E74" s="45"/>
      <c r="F74" s="46" t="s">
        <v>492</v>
      </c>
      <c r="G74" s="46"/>
      <c r="H74" s="46"/>
      <c r="I74" s="45" t="s">
        <v>493</v>
      </c>
      <c r="J74" s="45"/>
      <c r="K74" s="45"/>
    </row>
    <row r="75" spans="1:18" ht="15.75" x14ac:dyDescent="0.25">
      <c r="A75" s="47"/>
      <c r="B75" s="28" t="s">
        <v>494</v>
      </c>
      <c r="C75" s="29">
        <v>110.1</v>
      </c>
      <c r="D75" s="30">
        <v>3.2719907407407406E-2</v>
      </c>
      <c r="E75" s="31">
        <v>1</v>
      </c>
      <c r="F75" s="32">
        <v>110.2</v>
      </c>
      <c r="G75" s="33">
        <v>4.1539351851851855E-2</v>
      </c>
      <c r="H75" s="34">
        <v>1</v>
      </c>
      <c r="I75" s="29">
        <v>110.3</v>
      </c>
      <c r="J75" s="31"/>
      <c r="K75" s="31"/>
    </row>
    <row r="76" spans="1:18" ht="15" customHeight="1" x14ac:dyDescent="0.25">
      <c r="A76" s="47"/>
      <c r="B76" s="28" t="s">
        <v>113</v>
      </c>
      <c r="C76" s="35"/>
      <c r="D76" s="30">
        <v>3.2719907407407406E-2</v>
      </c>
      <c r="E76" s="31">
        <v>26</v>
      </c>
      <c r="F76" s="36"/>
      <c r="G76" s="33">
        <v>7.4259259259259261E-2</v>
      </c>
      <c r="H76" s="34">
        <v>25</v>
      </c>
      <c r="I76" s="35"/>
      <c r="J76" s="31"/>
      <c r="K76" s="31"/>
    </row>
    <row r="77" spans="1:18" ht="15.75" x14ac:dyDescent="0.25">
      <c r="A77" s="44"/>
      <c r="B77" s="27" t="s">
        <v>495</v>
      </c>
      <c r="C77" s="45"/>
      <c r="D77" s="45"/>
      <c r="E77" s="45"/>
      <c r="F77" s="46"/>
      <c r="G77" s="46"/>
      <c r="H77" s="46"/>
      <c r="I77" s="45"/>
      <c r="J77" s="45"/>
      <c r="K77" s="45"/>
    </row>
    <row r="78" spans="1:18" ht="14.25" customHeight="1" x14ac:dyDescent="0.25">
      <c r="A78" s="44"/>
      <c r="B78" s="28" t="s">
        <v>329</v>
      </c>
      <c r="C78" s="29">
        <v>120.1</v>
      </c>
      <c r="D78" s="31"/>
      <c r="E78" s="31"/>
      <c r="F78" s="32">
        <v>120.2</v>
      </c>
      <c r="G78" s="34"/>
      <c r="H78" s="34"/>
      <c r="I78" s="29">
        <v>120.3</v>
      </c>
      <c r="J78" s="31"/>
      <c r="K78" s="31"/>
    </row>
    <row r="79" spans="1:18" ht="15" customHeight="1" x14ac:dyDescent="0.25">
      <c r="A79" s="44"/>
      <c r="B79" s="28" t="s">
        <v>117</v>
      </c>
      <c r="C79" s="35"/>
      <c r="D79" s="31"/>
      <c r="E79" s="31"/>
      <c r="F79" s="36"/>
      <c r="G79" s="34"/>
      <c r="H79" s="34"/>
      <c r="I79" s="35"/>
      <c r="J79" s="31"/>
      <c r="K79" s="31"/>
    </row>
    <row r="80" spans="1:18" ht="15.75" x14ac:dyDescent="0.25">
      <c r="A80" s="44"/>
      <c r="B80" s="27" t="s">
        <v>496</v>
      </c>
      <c r="C80" s="45" t="s">
        <v>497</v>
      </c>
      <c r="D80" s="45"/>
      <c r="E80" s="45"/>
      <c r="F80" s="46" t="s">
        <v>498</v>
      </c>
      <c r="G80" s="46"/>
      <c r="H80" s="46"/>
      <c r="I80" s="45" t="s">
        <v>499</v>
      </c>
      <c r="J80" s="45"/>
      <c r="K80" s="45"/>
    </row>
    <row r="81" spans="1:11" ht="14.25" customHeight="1" x14ac:dyDescent="0.25">
      <c r="A81" s="44"/>
      <c r="B81" s="28" t="s">
        <v>329</v>
      </c>
      <c r="C81" s="29">
        <v>112.1</v>
      </c>
      <c r="D81" s="31"/>
      <c r="E81" s="31"/>
      <c r="F81" s="32">
        <v>112.2</v>
      </c>
      <c r="G81" s="34"/>
      <c r="H81" s="34"/>
      <c r="I81" s="29">
        <v>112.3</v>
      </c>
      <c r="J81" s="31"/>
      <c r="K81" s="31"/>
    </row>
    <row r="82" spans="1:11" ht="15" customHeight="1" x14ac:dyDescent="0.25">
      <c r="A82" s="44"/>
      <c r="B82" s="28" t="s">
        <v>120</v>
      </c>
      <c r="C82" s="35"/>
      <c r="D82" s="31"/>
      <c r="E82" s="31"/>
      <c r="F82" s="36"/>
      <c r="G82" s="34"/>
      <c r="H82" s="34"/>
      <c r="I82" s="35"/>
      <c r="J82" s="31"/>
      <c r="K82" s="31"/>
    </row>
    <row r="83" spans="1:11" ht="15.75" x14ac:dyDescent="0.25">
      <c r="A83" s="44"/>
      <c r="B83" s="27" t="s">
        <v>500</v>
      </c>
      <c r="C83" s="45" t="s">
        <v>501</v>
      </c>
      <c r="D83" s="45"/>
      <c r="E83" s="45"/>
      <c r="F83" s="46"/>
      <c r="G83" s="46"/>
      <c r="H83" s="46"/>
      <c r="I83" s="45"/>
      <c r="J83" s="45"/>
      <c r="K83" s="45"/>
    </row>
    <row r="84" spans="1:11" x14ac:dyDescent="0.25">
      <c r="A84" s="44"/>
      <c r="B84" s="28" t="s">
        <v>329</v>
      </c>
      <c r="C84" s="29">
        <v>106.1</v>
      </c>
      <c r="D84" s="31"/>
      <c r="E84" s="31"/>
      <c r="F84" s="32">
        <v>106.2</v>
      </c>
      <c r="G84" s="34"/>
      <c r="H84" s="34"/>
      <c r="I84" s="29">
        <v>106.3</v>
      </c>
      <c r="J84" s="31"/>
      <c r="K84" s="31"/>
    </row>
    <row r="85" spans="1:11" x14ac:dyDescent="0.25">
      <c r="A85" s="44"/>
      <c r="B85" s="28" t="s">
        <v>84</v>
      </c>
      <c r="C85" s="35"/>
      <c r="D85" s="31"/>
      <c r="E85" s="31"/>
      <c r="F85" s="36"/>
      <c r="G85" s="34"/>
      <c r="H85" s="34"/>
      <c r="I85" s="35"/>
      <c r="J85" s="31"/>
      <c r="K85" s="31"/>
    </row>
    <row r="86" spans="1:11" ht="15.75" x14ac:dyDescent="0.25">
      <c r="A86" s="44"/>
      <c r="B86" s="27" t="s">
        <v>502</v>
      </c>
      <c r="C86" s="45" t="s">
        <v>503</v>
      </c>
      <c r="D86" s="45"/>
      <c r="E86" s="45"/>
      <c r="F86" s="46" t="s">
        <v>504</v>
      </c>
      <c r="G86" s="46"/>
      <c r="H86" s="46"/>
      <c r="I86" s="45" t="s">
        <v>505</v>
      </c>
      <c r="J86" s="45"/>
      <c r="K86" s="45"/>
    </row>
    <row r="87" spans="1:11" ht="15.75" hidden="1" x14ac:dyDescent="0.25">
      <c r="A87" s="44"/>
      <c r="B87" s="28" t="s">
        <v>342</v>
      </c>
      <c r="C87" s="29">
        <v>117.1</v>
      </c>
      <c r="D87" s="30">
        <v>2.3391203703703702E-2</v>
      </c>
      <c r="E87" s="31">
        <v>1</v>
      </c>
      <c r="F87" s="32">
        <v>117.2</v>
      </c>
      <c r="G87" s="34" t="s">
        <v>330</v>
      </c>
      <c r="H87" s="34"/>
      <c r="I87" s="29">
        <v>117.3</v>
      </c>
      <c r="J87" s="30">
        <v>2.3310185185185187E-2</v>
      </c>
      <c r="K87" s="31">
        <v>1</v>
      </c>
    </row>
    <row r="88" spans="1:11" x14ac:dyDescent="0.25">
      <c r="A88" s="44"/>
      <c r="B88" s="28" t="s">
        <v>108</v>
      </c>
      <c r="C88" s="35"/>
      <c r="D88" s="30">
        <v>2.3391203703703702E-2</v>
      </c>
      <c r="E88" s="31">
        <v>20</v>
      </c>
      <c r="F88" s="36"/>
      <c r="G88" s="34"/>
      <c r="H88" s="34"/>
      <c r="I88" s="35"/>
      <c r="J88" s="31"/>
      <c r="K88" s="31"/>
    </row>
  </sheetData>
  <autoFilter ref="A1:R88">
    <filterColumn colId="10">
      <filters blank="1"/>
    </filterColumn>
  </autoFilter>
  <mergeCells count="116">
    <mergeCell ref="A77:A79"/>
    <mergeCell ref="C77:E77"/>
    <mergeCell ref="F77:H77"/>
    <mergeCell ref="I77:K77"/>
    <mergeCell ref="A80:A82"/>
    <mergeCell ref="C80:E80"/>
    <mergeCell ref="F80:H80"/>
    <mergeCell ref="I80:K80"/>
    <mergeCell ref="A71:A73"/>
    <mergeCell ref="C71:E71"/>
    <mergeCell ref="F71:H71"/>
    <mergeCell ref="I71:K71"/>
    <mergeCell ref="A74:A76"/>
    <mergeCell ref="C74:E74"/>
    <mergeCell ref="F74:H74"/>
    <mergeCell ref="I74:K74"/>
    <mergeCell ref="A65:A67"/>
    <mergeCell ref="C65:E65"/>
    <mergeCell ref="F65:H65"/>
    <mergeCell ref="I65:K65"/>
    <mergeCell ref="A68:A70"/>
    <mergeCell ref="C68:E68"/>
    <mergeCell ref="F68:H68"/>
    <mergeCell ref="I68:K68"/>
    <mergeCell ref="A59:A61"/>
    <mergeCell ref="C59:E59"/>
    <mergeCell ref="F59:H59"/>
    <mergeCell ref="I59:K59"/>
    <mergeCell ref="A62:A64"/>
    <mergeCell ref="C62:E62"/>
    <mergeCell ref="F62:H62"/>
    <mergeCell ref="I62:K62"/>
    <mergeCell ref="A53:A55"/>
    <mergeCell ref="C53:E53"/>
    <mergeCell ref="F53:H53"/>
    <mergeCell ref="I53:K53"/>
    <mergeCell ref="A56:A58"/>
    <mergeCell ref="C56:E56"/>
    <mergeCell ref="F56:H56"/>
    <mergeCell ref="I56:K56"/>
    <mergeCell ref="A47:A49"/>
    <mergeCell ref="C47:E47"/>
    <mergeCell ref="F47:H47"/>
    <mergeCell ref="I47:K47"/>
    <mergeCell ref="A50:A52"/>
    <mergeCell ref="C50:E50"/>
    <mergeCell ref="F50:H50"/>
    <mergeCell ref="I50:K50"/>
    <mergeCell ref="A44:A46"/>
    <mergeCell ref="C44:E44"/>
    <mergeCell ref="F44:H44"/>
    <mergeCell ref="I44:K44"/>
    <mergeCell ref="A35:A37"/>
    <mergeCell ref="C35:E35"/>
    <mergeCell ref="F35:H35"/>
    <mergeCell ref="I35:K35"/>
    <mergeCell ref="A38:A40"/>
    <mergeCell ref="C38:E38"/>
    <mergeCell ref="F38:H38"/>
    <mergeCell ref="I38:K38"/>
    <mergeCell ref="A32:A34"/>
    <mergeCell ref="C32:E32"/>
    <mergeCell ref="F32:H32"/>
    <mergeCell ref="I32:K32"/>
    <mergeCell ref="A26:A28"/>
    <mergeCell ref="C26:E26"/>
    <mergeCell ref="F26:H26"/>
    <mergeCell ref="I26:K26"/>
    <mergeCell ref="A41:A43"/>
    <mergeCell ref="C41:E41"/>
    <mergeCell ref="F41:H41"/>
    <mergeCell ref="I41:K41"/>
    <mergeCell ref="A2:A4"/>
    <mergeCell ref="C2:E2"/>
    <mergeCell ref="F2:H2"/>
    <mergeCell ref="I2:K2"/>
    <mergeCell ref="A5:A7"/>
    <mergeCell ref="C5:E5"/>
    <mergeCell ref="F5:H5"/>
    <mergeCell ref="I5:K5"/>
    <mergeCell ref="A20:A22"/>
    <mergeCell ref="C20:E20"/>
    <mergeCell ref="F20:H20"/>
    <mergeCell ref="I20:K20"/>
    <mergeCell ref="A14:A16"/>
    <mergeCell ref="C14:E14"/>
    <mergeCell ref="F14:H14"/>
    <mergeCell ref="I14:K14"/>
    <mergeCell ref="A17:A19"/>
    <mergeCell ref="C17:E17"/>
    <mergeCell ref="F17:H17"/>
    <mergeCell ref="I17:K17"/>
    <mergeCell ref="A83:A85"/>
    <mergeCell ref="C83:E83"/>
    <mergeCell ref="F83:H83"/>
    <mergeCell ref="I83:K83"/>
    <mergeCell ref="A86:A88"/>
    <mergeCell ref="C86:E86"/>
    <mergeCell ref="F86:H86"/>
    <mergeCell ref="I86:K86"/>
    <mergeCell ref="A8:A10"/>
    <mergeCell ref="C8:E8"/>
    <mergeCell ref="F8:H8"/>
    <mergeCell ref="I8:K8"/>
    <mergeCell ref="A11:A13"/>
    <mergeCell ref="C11:E11"/>
    <mergeCell ref="F11:H11"/>
    <mergeCell ref="I11:K11"/>
    <mergeCell ref="A23:A25"/>
    <mergeCell ref="C23:E23"/>
    <mergeCell ref="F23:H23"/>
    <mergeCell ref="I23:K23"/>
    <mergeCell ref="A29:A31"/>
    <mergeCell ref="C29:E29"/>
    <mergeCell ref="F29:H29"/>
    <mergeCell ref="I29:K2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49"/>
  <sheetViews>
    <sheetView rightToLeft="1" workbookViewId="0">
      <selection activeCell="I23" sqref="I23"/>
    </sheetView>
  </sheetViews>
  <sheetFormatPr defaultRowHeight="15" x14ac:dyDescent="0.25"/>
  <cols>
    <col min="1" max="1" width="2.85546875" bestFit="1" customWidth="1"/>
    <col min="2" max="2" width="10.140625" bestFit="1" customWidth="1"/>
    <col min="3" max="3" width="5.28515625" bestFit="1" customWidth="1"/>
    <col min="4" max="4" width="6" bestFit="1" customWidth="1"/>
    <col min="5" max="5" width="2.5703125" bestFit="1" customWidth="1"/>
    <col min="6" max="6" width="5.28515625" bestFit="1" customWidth="1"/>
    <col min="7" max="7" width="6" bestFit="1" customWidth="1"/>
    <col min="8" max="8" width="2.5703125" bestFit="1" customWidth="1"/>
    <col min="9" max="9" width="5.28515625" bestFit="1" customWidth="1"/>
    <col min="10" max="10" width="6" bestFit="1" customWidth="1"/>
    <col min="11" max="11" width="2.5703125" bestFit="1" customWidth="1"/>
    <col min="12" max="12" width="32.28515625" bestFit="1" customWidth="1"/>
    <col min="13" max="13" width="5.42578125" customWidth="1"/>
    <col min="14" max="14" width="5.5703125" customWidth="1"/>
    <col min="15" max="15" width="10.140625" bestFit="1" customWidth="1"/>
    <col min="16" max="16" width="4.5703125" customWidth="1"/>
  </cols>
  <sheetData>
    <row r="1" spans="1:18" x14ac:dyDescent="0.25">
      <c r="L1" t="s">
        <v>52</v>
      </c>
      <c r="M1" t="s">
        <v>48</v>
      </c>
      <c r="N1" t="s">
        <v>49</v>
      </c>
      <c r="O1" t="s">
        <v>50</v>
      </c>
      <c r="P1" t="s">
        <v>53</v>
      </c>
      <c r="Q1" t="s">
        <v>54</v>
      </c>
      <c r="R1" t="s">
        <v>51</v>
      </c>
    </row>
    <row r="2" spans="1:18" ht="20.25" x14ac:dyDescent="0.3">
      <c r="A2" s="37">
        <v>1</v>
      </c>
      <c r="B2" s="38" t="s">
        <v>582</v>
      </c>
      <c r="C2" s="39" t="s">
        <v>680</v>
      </c>
      <c r="D2" s="39"/>
      <c r="F2" s="39" t="s">
        <v>687</v>
      </c>
      <c r="G2" s="39"/>
      <c r="I2" s="39" t="s">
        <v>694</v>
      </c>
      <c r="J2" s="39"/>
      <c r="L2" t="str">
        <f>C2&amp;", "&amp;F2&amp;", "&amp;I2</f>
        <v>מצפון פלג, יוגב מעיין, מצפון אמיר</v>
      </c>
      <c r="M2">
        <f>K4</f>
        <v>1</v>
      </c>
      <c r="N2" s="43">
        <f>A4</f>
        <v>-71</v>
      </c>
      <c r="O2" t="str">
        <f>B2</f>
        <v>מנשה9</v>
      </c>
      <c r="P2">
        <v>1</v>
      </c>
      <c r="Q2" t="str">
        <f>LEFT(B2,4)&amp;" - "&amp;P2</f>
        <v>מנשה - 1</v>
      </c>
      <c r="R2" s="1" t="str">
        <f>J4</f>
        <v>0:54:16</v>
      </c>
    </row>
    <row r="3" spans="1:18" hidden="1" x14ac:dyDescent="0.25">
      <c r="C3" s="39"/>
      <c r="D3" s="39" t="s">
        <v>583</v>
      </c>
      <c r="E3" s="40">
        <v>6</v>
      </c>
      <c r="F3" s="39"/>
      <c r="G3" s="39" t="s">
        <v>584</v>
      </c>
      <c r="H3" s="40">
        <v>5</v>
      </c>
      <c r="I3" s="42"/>
      <c r="J3" s="39" t="s">
        <v>585</v>
      </c>
      <c r="K3" s="40">
        <v>1</v>
      </c>
    </row>
    <row r="4" spans="1:18" ht="15" hidden="1" customHeight="1" x14ac:dyDescent="0.25">
      <c r="A4" s="41">
        <v>-71</v>
      </c>
      <c r="B4" s="39" t="s">
        <v>586</v>
      </c>
      <c r="C4" s="39"/>
      <c r="D4" s="39" t="s">
        <v>583</v>
      </c>
      <c r="E4" s="40">
        <v>6</v>
      </c>
      <c r="F4" s="39"/>
      <c r="G4" s="39" t="s">
        <v>588</v>
      </c>
      <c r="H4" s="40">
        <v>4</v>
      </c>
      <c r="I4" s="39"/>
      <c r="J4" s="39" t="s">
        <v>587</v>
      </c>
      <c r="K4" s="40">
        <v>1</v>
      </c>
    </row>
    <row r="5" spans="1:18" ht="20.25" x14ac:dyDescent="0.3">
      <c r="A5" s="37">
        <v>2</v>
      </c>
      <c r="B5" s="38" t="s">
        <v>589</v>
      </c>
      <c r="C5" s="39" t="s">
        <v>681</v>
      </c>
      <c r="D5" s="39"/>
      <c r="F5" s="39" t="s">
        <v>688</v>
      </c>
      <c r="G5" s="39"/>
      <c r="I5" s="39" t="s">
        <v>695</v>
      </c>
      <c r="J5" s="39"/>
      <c r="L5" t="str">
        <f>C5&amp;", "&amp;F5&amp;", "&amp;I5</f>
        <v>אליאש אור, יוגב שחר, יותם שרון</v>
      </c>
      <c r="M5">
        <f>K7</f>
        <v>2</v>
      </c>
      <c r="N5" s="43">
        <f>A7</f>
        <v>-72</v>
      </c>
      <c r="O5" t="str">
        <f>B5</f>
        <v>מנשה10</v>
      </c>
      <c r="P5">
        <v>2</v>
      </c>
      <c r="Q5" t="str">
        <f>LEFT(B5,4)&amp;" - "&amp;P5</f>
        <v>מנשה - 2</v>
      </c>
      <c r="R5" s="1" t="str">
        <f>J7</f>
        <v>1:00:41</v>
      </c>
    </row>
    <row r="6" spans="1:18" hidden="1" x14ac:dyDescent="0.25">
      <c r="C6" s="39"/>
      <c r="D6" s="39" t="s">
        <v>590</v>
      </c>
      <c r="E6" s="40">
        <v>5</v>
      </c>
      <c r="F6" s="39"/>
      <c r="G6" s="39" t="s">
        <v>591</v>
      </c>
      <c r="H6" s="40">
        <v>3</v>
      </c>
      <c r="I6" s="39"/>
      <c r="J6" s="39" t="s">
        <v>592</v>
      </c>
      <c r="K6" s="40">
        <v>4</v>
      </c>
    </row>
    <row r="7" spans="1:18" ht="15" hidden="1" customHeight="1" x14ac:dyDescent="0.25">
      <c r="A7" s="41">
        <v>-72</v>
      </c>
      <c r="B7" s="39" t="s">
        <v>586</v>
      </c>
      <c r="C7" s="39"/>
      <c r="D7" s="39" t="s">
        <v>590</v>
      </c>
      <c r="E7" s="40">
        <v>5</v>
      </c>
      <c r="F7" s="39"/>
      <c r="G7" s="39" t="s">
        <v>594</v>
      </c>
      <c r="H7" s="40">
        <v>3</v>
      </c>
      <c r="I7" s="39"/>
      <c r="J7" s="39" t="s">
        <v>593</v>
      </c>
      <c r="K7" s="40">
        <v>2</v>
      </c>
    </row>
    <row r="8" spans="1:18" ht="20.25" x14ac:dyDescent="0.3">
      <c r="A8" s="37">
        <v>3</v>
      </c>
      <c r="B8" s="38" t="s">
        <v>595</v>
      </c>
      <c r="C8" s="39" t="s">
        <v>682</v>
      </c>
      <c r="D8" s="39"/>
      <c r="F8" s="39" t="s">
        <v>689</v>
      </c>
      <c r="H8" s="39"/>
      <c r="I8" s="39" t="s">
        <v>696</v>
      </c>
      <c r="J8" s="39"/>
      <c r="L8" t="str">
        <f>C8&amp;", "&amp;F8&amp;", "&amp;I8</f>
        <v>מינסקי עדי, קלקשטיין יובל, הימן ניב</v>
      </c>
      <c r="M8">
        <f>K10</f>
        <v>3</v>
      </c>
      <c r="N8" s="43">
        <f>A10</f>
        <v>-77</v>
      </c>
      <c r="O8" t="str">
        <f>B8</f>
        <v>השרון8</v>
      </c>
      <c r="P8">
        <v>1</v>
      </c>
      <c r="Q8" t="str">
        <f>LEFT(B8,4)&amp;" - "&amp;P8</f>
        <v>השרו - 1</v>
      </c>
      <c r="R8" s="1" t="str">
        <f>J10</f>
        <v>1:05:33</v>
      </c>
    </row>
    <row r="9" spans="1:18" hidden="1" x14ac:dyDescent="0.25">
      <c r="C9" s="39"/>
      <c r="D9" s="39" t="s">
        <v>596</v>
      </c>
      <c r="E9" s="40">
        <v>2</v>
      </c>
      <c r="F9" s="39"/>
      <c r="G9" s="39" t="s">
        <v>597</v>
      </c>
      <c r="H9" s="40">
        <v>4</v>
      </c>
      <c r="I9" s="39"/>
      <c r="J9" s="39" t="s">
        <v>598</v>
      </c>
      <c r="K9" s="40">
        <v>8</v>
      </c>
    </row>
    <row r="10" spans="1:18" ht="15" hidden="1" customHeight="1" x14ac:dyDescent="0.25">
      <c r="A10" s="41">
        <v>-77</v>
      </c>
      <c r="B10" s="39" t="s">
        <v>586</v>
      </c>
      <c r="C10" s="39"/>
      <c r="D10" s="39" t="s">
        <v>596</v>
      </c>
      <c r="E10" s="40">
        <v>2</v>
      </c>
      <c r="F10" s="39"/>
      <c r="G10" s="39" t="s">
        <v>599</v>
      </c>
      <c r="H10" s="40">
        <v>2</v>
      </c>
      <c r="I10" s="39"/>
      <c r="J10" s="39" t="s">
        <v>600</v>
      </c>
      <c r="K10" s="40">
        <v>3</v>
      </c>
    </row>
    <row r="11" spans="1:18" ht="20.25" x14ac:dyDescent="0.3">
      <c r="A11" s="37">
        <v>4</v>
      </c>
      <c r="B11" s="38" t="s">
        <v>601</v>
      </c>
      <c r="C11" s="39" t="s">
        <v>683</v>
      </c>
      <c r="D11" s="39"/>
      <c r="F11" s="39" t="s">
        <v>690</v>
      </c>
      <c r="G11" s="39"/>
      <c r="I11" s="39" t="s">
        <v>697</v>
      </c>
      <c r="K11" s="39"/>
      <c r="L11" t="str">
        <f>C11&amp;", "&amp;F11&amp;", "&amp;I11</f>
        <v>האופטמן עמי, סונדק עמית, לוינסון יהונתן</v>
      </c>
      <c r="M11">
        <f>K13</f>
        <v>4</v>
      </c>
      <c r="N11" s="43">
        <f>A13</f>
        <v>-69</v>
      </c>
      <c r="O11" t="str">
        <f>B11</f>
        <v>גליל5</v>
      </c>
      <c r="P11">
        <v>1</v>
      </c>
      <c r="Q11" t="str">
        <f>LEFT(B11,4)&amp;" - "&amp;P11</f>
        <v>גליל - 1</v>
      </c>
      <c r="R11" s="1" t="str">
        <f>J13</f>
        <v>1:17:32</v>
      </c>
    </row>
    <row r="12" spans="1:18" hidden="1" x14ac:dyDescent="0.25">
      <c r="C12" s="39"/>
      <c r="D12" s="39" t="s">
        <v>602</v>
      </c>
      <c r="E12" s="40">
        <v>10</v>
      </c>
      <c r="F12" s="39"/>
      <c r="G12" s="39" t="s">
        <v>603</v>
      </c>
      <c r="H12" s="40">
        <v>9</v>
      </c>
      <c r="I12" s="39"/>
      <c r="J12" s="39" t="s">
        <v>604</v>
      </c>
      <c r="K12" s="40">
        <v>2</v>
      </c>
    </row>
    <row r="13" spans="1:18" ht="15" hidden="1" customHeight="1" x14ac:dyDescent="0.25">
      <c r="A13" s="41">
        <v>-69</v>
      </c>
      <c r="B13" s="39" t="s">
        <v>586</v>
      </c>
      <c r="C13" s="39"/>
      <c r="D13" s="39" t="s">
        <v>602</v>
      </c>
      <c r="E13" s="40">
        <v>10</v>
      </c>
      <c r="F13" s="39"/>
      <c r="G13" s="39" t="s">
        <v>606</v>
      </c>
      <c r="H13" s="40">
        <v>7</v>
      </c>
      <c r="I13" s="39"/>
      <c r="J13" s="39" t="s">
        <v>605</v>
      </c>
      <c r="K13" s="40">
        <v>4</v>
      </c>
    </row>
    <row r="14" spans="1:18" ht="20.25" x14ac:dyDescent="0.3">
      <c r="A14" s="37">
        <v>5</v>
      </c>
      <c r="B14" s="38" t="s">
        <v>607</v>
      </c>
      <c r="C14" s="39" t="s">
        <v>684</v>
      </c>
      <c r="D14" s="39"/>
      <c r="F14" s="39" t="s">
        <v>691</v>
      </c>
      <c r="G14" s="39"/>
      <c r="I14" s="39" t="s">
        <v>698</v>
      </c>
      <c r="J14" s="39"/>
      <c r="L14" t="str">
        <f>C14&amp;", "&amp;F14&amp;", "&amp;I14</f>
        <v>גור אופיר, ברן עידו, גור ליאור</v>
      </c>
      <c r="M14">
        <f>K16</f>
        <v>5</v>
      </c>
      <c r="N14" s="43">
        <f>A16</f>
        <v>-73</v>
      </c>
      <c r="O14" t="str">
        <f>B14</f>
        <v>מנשה11</v>
      </c>
      <c r="P14">
        <v>3</v>
      </c>
      <c r="Q14" t="str">
        <f>LEFT(B14,4)&amp;" - "&amp;P14</f>
        <v>מנשה - 3</v>
      </c>
      <c r="R14" s="1" t="str">
        <f>J16</f>
        <v>1:27:16</v>
      </c>
    </row>
    <row r="15" spans="1:18" hidden="1" x14ac:dyDescent="0.25">
      <c r="C15" s="39"/>
      <c r="D15" s="39" t="s">
        <v>608</v>
      </c>
      <c r="E15" s="40">
        <v>7</v>
      </c>
      <c r="F15" s="39"/>
      <c r="G15" s="39" t="s">
        <v>609</v>
      </c>
      <c r="H15" s="40">
        <v>8</v>
      </c>
      <c r="I15" s="39"/>
      <c r="J15" s="39" t="s">
        <v>610</v>
      </c>
      <c r="K15" s="40">
        <v>10</v>
      </c>
    </row>
    <row r="16" spans="1:18" ht="15" hidden="1" customHeight="1" x14ac:dyDescent="0.25">
      <c r="A16" s="41">
        <v>-73</v>
      </c>
      <c r="B16" s="39" t="s">
        <v>586</v>
      </c>
      <c r="C16" s="39"/>
      <c r="D16" s="39" t="s">
        <v>608</v>
      </c>
      <c r="E16" s="40">
        <v>7</v>
      </c>
      <c r="F16" s="39"/>
      <c r="G16" s="39" t="s">
        <v>612</v>
      </c>
      <c r="H16" s="40">
        <v>5</v>
      </c>
      <c r="I16" s="39"/>
      <c r="J16" s="39" t="s">
        <v>611</v>
      </c>
      <c r="K16" s="40">
        <v>5</v>
      </c>
    </row>
    <row r="17" spans="1:18" ht="20.25" x14ac:dyDescent="0.3">
      <c r="A17" s="37">
        <v>6</v>
      </c>
      <c r="B17" s="38" t="s">
        <v>613</v>
      </c>
      <c r="C17" s="39" t="s">
        <v>685</v>
      </c>
      <c r="D17" s="39"/>
      <c r="F17" s="39" t="s">
        <v>692</v>
      </c>
      <c r="G17" s="39"/>
      <c r="I17" s="39" t="s">
        <v>699</v>
      </c>
      <c r="J17" s="39"/>
      <c r="L17" t="str">
        <f>C17&amp;", "&amp;F17&amp;", "&amp;I17</f>
        <v>סופר עומר, קולטון דין, עברי עידו</v>
      </c>
      <c r="M17">
        <f>K19</f>
        <v>6</v>
      </c>
      <c r="N17" s="43">
        <f>A19</f>
        <v>-66</v>
      </c>
      <c r="O17" t="str">
        <f>B17</f>
        <v>כרמל6</v>
      </c>
      <c r="P17">
        <v>1</v>
      </c>
      <c r="Q17" t="str">
        <f>LEFT(B17,4)&amp;" - "&amp;P17</f>
        <v>כרמל - 1</v>
      </c>
      <c r="R17" s="1" t="str">
        <f>J19</f>
        <v>1:29:36</v>
      </c>
    </row>
    <row r="18" spans="1:18" hidden="1" x14ac:dyDescent="0.25">
      <c r="C18" s="39"/>
      <c r="D18" s="39" t="s">
        <v>614</v>
      </c>
      <c r="E18" s="40">
        <v>9</v>
      </c>
      <c r="F18" s="39"/>
      <c r="G18" s="39" t="s">
        <v>615</v>
      </c>
      <c r="H18" s="40">
        <v>7</v>
      </c>
      <c r="I18" s="39"/>
      <c r="J18" s="39" t="s">
        <v>616</v>
      </c>
      <c r="K18" s="40">
        <v>11</v>
      </c>
    </row>
    <row r="19" spans="1:18" ht="15" hidden="1" customHeight="1" x14ac:dyDescent="0.25">
      <c r="A19" s="41">
        <v>-66</v>
      </c>
      <c r="B19" s="39" t="s">
        <v>586</v>
      </c>
      <c r="C19" s="39"/>
      <c r="D19" s="39" t="s">
        <v>614</v>
      </c>
      <c r="E19" s="40">
        <v>9</v>
      </c>
      <c r="F19" s="39"/>
      <c r="G19" s="39" t="s">
        <v>618</v>
      </c>
      <c r="H19" s="40">
        <v>6</v>
      </c>
      <c r="I19" s="39"/>
      <c r="J19" s="39" t="s">
        <v>617</v>
      </c>
      <c r="K19" s="40">
        <v>6</v>
      </c>
    </row>
    <row r="20" spans="1:18" ht="20.25" x14ac:dyDescent="0.3">
      <c r="A20" s="37">
        <v>7</v>
      </c>
      <c r="B20" s="38" t="s">
        <v>619</v>
      </c>
      <c r="C20" s="39" t="s">
        <v>686</v>
      </c>
      <c r="D20" s="39"/>
      <c r="F20" s="39" t="s">
        <v>693</v>
      </c>
      <c r="G20" s="39"/>
      <c r="I20" s="39" t="s">
        <v>700</v>
      </c>
      <c r="J20" s="39"/>
      <c r="L20" t="str">
        <f>C20&amp;", "&amp;F20&amp;", "&amp;I20</f>
        <v>מנור אליה, מעין שביב, שכטר רותם</v>
      </c>
      <c r="M20">
        <f>K22</f>
        <v>7</v>
      </c>
      <c r="N20" s="43">
        <f>A22</f>
        <v>-62</v>
      </c>
      <c r="O20" t="str">
        <f>B20</f>
        <v>מודיעין10</v>
      </c>
      <c r="P20">
        <v>1</v>
      </c>
      <c r="Q20" t="str">
        <f>LEFT(B20,4)&amp;" - "&amp;P20</f>
        <v>מודי - 1</v>
      </c>
      <c r="R20" s="1" t="str">
        <f>J22</f>
        <v>1:49:04</v>
      </c>
    </row>
    <row r="21" spans="1:18" hidden="1" x14ac:dyDescent="0.25">
      <c r="C21" s="39"/>
      <c r="D21" s="39" t="s">
        <v>620</v>
      </c>
      <c r="E21" s="40">
        <v>11</v>
      </c>
      <c r="F21" s="39"/>
      <c r="G21" s="39" t="s">
        <v>621</v>
      </c>
      <c r="H21" s="40">
        <v>11</v>
      </c>
      <c r="I21" s="39"/>
      <c r="J21" s="39" t="s">
        <v>622</v>
      </c>
      <c r="K21" s="40">
        <v>12</v>
      </c>
    </row>
    <row r="22" spans="1:18" ht="15" hidden="1" customHeight="1" x14ac:dyDescent="0.25">
      <c r="A22" s="41">
        <v>-62</v>
      </c>
      <c r="B22" s="39" t="s">
        <v>586</v>
      </c>
      <c r="C22" s="39"/>
      <c r="D22" s="39" t="s">
        <v>620</v>
      </c>
      <c r="E22" s="40">
        <v>11</v>
      </c>
      <c r="F22" s="39"/>
      <c r="G22" s="39" t="s">
        <v>623</v>
      </c>
      <c r="H22" s="40">
        <v>8</v>
      </c>
      <c r="I22" s="39"/>
      <c r="J22" s="39" t="s">
        <v>624</v>
      </c>
      <c r="K22" s="40">
        <v>7</v>
      </c>
    </row>
    <row r="23" spans="1:18" ht="20.25" x14ac:dyDescent="0.3">
      <c r="B23" s="38" t="s">
        <v>625</v>
      </c>
      <c r="C23" s="39" t="s">
        <v>626</v>
      </c>
      <c r="D23" s="39"/>
      <c r="F23" s="39" t="s">
        <v>627</v>
      </c>
      <c r="G23" s="39"/>
      <c r="I23" s="39" t="s">
        <v>628</v>
      </c>
      <c r="J23" s="39"/>
      <c r="N23" s="43"/>
      <c r="R23" s="1"/>
    </row>
    <row r="24" spans="1:18" x14ac:dyDescent="0.25">
      <c r="C24" s="39"/>
      <c r="D24" s="39" t="s">
        <v>629</v>
      </c>
      <c r="E24" s="40">
        <v>3</v>
      </c>
      <c r="F24" s="39"/>
      <c r="G24" s="39" t="s">
        <v>630</v>
      </c>
      <c r="H24" s="40">
        <v>1</v>
      </c>
      <c r="I24" s="39"/>
      <c r="J24" s="39" t="s">
        <v>330</v>
      </c>
    </row>
    <row r="25" spans="1:18" ht="15" customHeight="1" x14ac:dyDescent="0.25">
      <c r="A25" s="41">
        <v>-68</v>
      </c>
      <c r="C25" s="39"/>
      <c r="D25" s="39" t="s">
        <v>629</v>
      </c>
      <c r="E25" s="40">
        <v>3</v>
      </c>
      <c r="F25" s="39"/>
      <c r="G25" s="39" t="s">
        <v>631</v>
      </c>
      <c r="H25" s="40">
        <v>1</v>
      </c>
    </row>
    <row r="26" spans="1:18" ht="20.25" x14ac:dyDescent="0.3">
      <c r="B26" s="38" t="s">
        <v>632</v>
      </c>
      <c r="C26" s="39" t="s">
        <v>633</v>
      </c>
      <c r="D26" s="39"/>
      <c r="F26" s="39" t="s">
        <v>634</v>
      </c>
      <c r="G26" s="39"/>
      <c r="I26" s="39" t="s">
        <v>635</v>
      </c>
      <c r="J26" s="39"/>
      <c r="N26" s="43"/>
      <c r="R26" s="1"/>
    </row>
    <row r="27" spans="1:18" x14ac:dyDescent="0.25">
      <c r="C27" s="39"/>
      <c r="D27" s="39" t="s">
        <v>636</v>
      </c>
      <c r="E27" s="40">
        <v>1</v>
      </c>
      <c r="F27" s="39"/>
      <c r="G27" s="39" t="s">
        <v>330</v>
      </c>
      <c r="I27" s="39"/>
      <c r="J27" s="39" t="s">
        <v>330</v>
      </c>
    </row>
    <row r="28" spans="1:18" ht="15" customHeight="1" x14ac:dyDescent="0.25">
      <c r="A28" s="41">
        <v>-65</v>
      </c>
      <c r="C28" s="39"/>
      <c r="D28" s="39" t="s">
        <v>636</v>
      </c>
      <c r="E28" s="40">
        <v>1</v>
      </c>
    </row>
    <row r="29" spans="1:18" ht="20.25" hidden="1" x14ac:dyDescent="0.3">
      <c r="B29" s="38" t="s">
        <v>637</v>
      </c>
      <c r="E29" s="39" t="s">
        <v>638</v>
      </c>
      <c r="F29" s="39" t="s">
        <v>639</v>
      </c>
      <c r="G29" s="39"/>
      <c r="K29" s="39" t="s">
        <v>640</v>
      </c>
      <c r="L29" t="str">
        <f>C29&amp;", "&amp;F29&amp;", "&amp;I29</f>
        <v xml:space="preserve">, בברסקיטום, </v>
      </c>
      <c r="M29">
        <f>K31</f>
        <v>0</v>
      </c>
      <c r="N29" s="43">
        <f>A31</f>
        <v>-67</v>
      </c>
      <c r="O29" t="str">
        <f>B29</f>
        <v>כרמל7</v>
      </c>
      <c r="P29">
        <v>1</v>
      </c>
      <c r="Q29" t="str">
        <f>LEFT(B29,4)&amp;" - "&amp;P29</f>
        <v>כרמל - 1</v>
      </c>
      <c r="R29" s="1">
        <f>J31</f>
        <v>0</v>
      </c>
    </row>
    <row r="30" spans="1:18" hidden="1" x14ac:dyDescent="0.25">
      <c r="C30" s="39"/>
      <c r="D30" s="39" t="s">
        <v>641</v>
      </c>
      <c r="E30" s="40">
        <v>4</v>
      </c>
      <c r="F30" s="39" t="s">
        <v>330</v>
      </c>
      <c r="G30" s="39" t="s">
        <v>330</v>
      </c>
      <c r="I30" s="39" t="s">
        <v>642</v>
      </c>
      <c r="J30" s="39" t="s">
        <v>642</v>
      </c>
      <c r="K30" s="40">
        <v>7</v>
      </c>
    </row>
    <row r="31" spans="1:18" ht="15" customHeight="1" x14ac:dyDescent="0.25">
      <c r="A31" s="41">
        <v>-67</v>
      </c>
      <c r="C31" s="39"/>
      <c r="D31" s="39" t="s">
        <v>641</v>
      </c>
      <c r="E31" s="40">
        <v>4</v>
      </c>
    </row>
    <row r="32" spans="1:18" ht="20.25" x14ac:dyDescent="0.3">
      <c r="B32" s="38" t="s">
        <v>643</v>
      </c>
      <c r="C32" s="39" t="s">
        <v>644</v>
      </c>
      <c r="D32" s="39"/>
      <c r="F32" s="39" t="s">
        <v>645</v>
      </c>
      <c r="G32" s="39"/>
      <c r="I32" s="39" t="s">
        <v>646</v>
      </c>
      <c r="J32" s="39"/>
      <c r="N32" s="43"/>
      <c r="R32" s="1"/>
    </row>
    <row r="33" spans="1:18" hidden="1" x14ac:dyDescent="0.25">
      <c r="C33" s="39"/>
      <c r="D33" s="39" t="s">
        <v>647</v>
      </c>
      <c r="E33" s="40">
        <v>8</v>
      </c>
      <c r="F33" s="39" t="s">
        <v>330</v>
      </c>
      <c r="G33" s="39" t="s">
        <v>330</v>
      </c>
      <c r="I33" s="39" t="s">
        <v>648</v>
      </c>
      <c r="J33" s="39" t="s">
        <v>648</v>
      </c>
      <c r="K33" s="40">
        <v>13</v>
      </c>
    </row>
    <row r="34" spans="1:18" ht="15" customHeight="1" x14ac:dyDescent="0.25">
      <c r="A34" s="41">
        <v>-63</v>
      </c>
      <c r="C34" s="39"/>
      <c r="D34" s="39" t="s">
        <v>647</v>
      </c>
      <c r="E34" s="40">
        <v>8</v>
      </c>
    </row>
    <row r="35" spans="1:18" ht="20.25" x14ac:dyDescent="0.3">
      <c r="B35" s="38" t="s">
        <v>649</v>
      </c>
      <c r="E35" s="39" t="s">
        <v>650</v>
      </c>
      <c r="F35" s="39" t="s">
        <v>651</v>
      </c>
      <c r="G35" s="39"/>
      <c r="I35" s="39" t="s">
        <v>652</v>
      </c>
      <c r="J35" s="39"/>
      <c r="N35" s="43"/>
      <c r="R35" s="1"/>
    </row>
    <row r="36" spans="1:18" x14ac:dyDescent="0.25">
      <c r="C36" s="39"/>
      <c r="D36" s="39" t="s">
        <v>653</v>
      </c>
      <c r="E36" s="40">
        <v>12</v>
      </c>
      <c r="F36" s="39" t="s">
        <v>330</v>
      </c>
      <c r="G36" s="39" t="s">
        <v>330</v>
      </c>
    </row>
    <row r="37" spans="1:18" ht="15" customHeight="1" x14ac:dyDescent="0.25">
      <c r="A37" s="41">
        <v>-78</v>
      </c>
      <c r="C37" s="39"/>
      <c r="D37" s="39" t="s">
        <v>653</v>
      </c>
      <c r="E37" s="40">
        <v>12</v>
      </c>
    </row>
    <row r="38" spans="1:18" ht="20.25" x14ac:dyDescent="0.3">
      <c r="B38" s="38" t="s">
        <v>654</v>
      </c>
      <c r="C38" s="39" t="s">
        <v>655</v>
      </c>
      <c r="D38" s="39"/>
      <c r="F38" s="39" t="s">
        <v>656</v>
      </c>
      <c r="G38" s="39"/>
      <c r="I38" s="39" t="s">
        <v>657</v>
      </c>
      <c r="J38" s="39"/>
      <c r="N38" s="43"/>
      <c r="R38" s="1"/>
    </row>
    <row r="39" spans="1:18" hidden="1" x14ac:dyDescent="0.25">
      <c r="C39" s="39" t="s">
        <v>330</v>
      </c>
      <c r="D39" s="39"/>
      <c r="F39" s="39" t="s">
        <v>658</v>
      </c>
      <c r="G39" s="39"/>
      <c r="H39" s="40">
        <v>10</v>
      </c>
      <c r="I39" s="39" t="s">
        <v>659</v>
      </c>
      <c r="J39" s="39"/>
      <c r="K39" s="40">
        <v>9</v>
      </c>
    </row>
    <row r="40" spans="1:18" ht="15" customHeight="1" x14ac:dyDescent="0.25">
      <c r="A40" s="41">
        <v>-75</v>
      </c>
    </row>
    <row r="41" spans="1:18" ht="20.25" x14ac:dyDescent="0.3">
      <c r="B41" s="38" t="s">
        <v>660</v>
      </c>
      <c r="C41" s="39" t="s">
        <v>661</v>
      </c>
      <c r="D41" s="39" t="s">
        <v>661</v>
      </c>
      <c r="E41" s="39" t="s">
        <v>662</v>
      </c>
      <c r="H41" s="39" t="s">
        <v>663</v>
      </c>
      <c r="N41" s="43"/>
      <c r="R41" s="1"/>
    </row>
    <row r="42" spans="1:18" x14ac:dyDescent="0.25">
      <c r="C42" s="39" t="s">
        <v>330</v>
      </c>
      <c r="D42" s="39" t="s">
        <v>330</v>
      </c>
      <c r="E42" s="39" t="s">
        <v>664</v>
      </c>
      <c r="F42" s="40">
        <v>6</v>
      </c>
      <c r="G42" s="40">
        <v>6</v>
      </c>
      <c r="H42" s="39" t="s">
        <v>665</v>
      </c>
      <c r="I42" s="40">
        <v>5</v>
      </c>
      <c r="J42" s="40">
        <v>5</v>
      </c>
    </row>
    <row r="43" spans="1:18" ht="15" customHeight="1" x14ac:dyDescent="0.25">
      <c r="A43" s="41">
        <v>-74</v>
      </c>
    </row>
    <row r="44" spans="1:18" ht="20.25" x14ac:dyDescent="0.3">
      <c r="B44" s="38" t="s">
        <v>666</v>
      </c>
      <c r="C44" s="39" t="s">
        <v>667</v>
      </c>
      <c r="D44" s="39" t="s">
        <v>667</v>
      </c>
      <c r="E44" s="39" t="s">
        <v>668</v>
      </c>
      <c r="H44" s="39" t="s">
        <v>669</v>
      </c>
      <c r="N44" s="43"/>
      <c r="R44" s="1"/>
    </row>
    <row r="45" spans="1:18" x14ac:dyDescent="0.25">
      <c r="C45" s="39" t="s">
        <v>330</v>
      </c>
      <c r="D45" s="39" t="s">
        <v>330</v>
      </c>
      <c r="E45" s="39" t="s">
        <v>670</v>
      </c>
      <c r="F45" s="40">
        <v>12</v>
      </c>
      <c r="G45" s="40">
        <v>12</v>
      </c>
      <c r="H45" s="39" t="s">
        <v>671</v>
      </c>
      <c r="I45" s="40">
        <v>3</v>
      </c>
      <c r="J45" s="40">
        <v>3</v>
      </c>
    </row>
    <row r="46" spans="1:18" ht="15" customHeight="1" x14ac:dyDescent="0.25">
      <c r="A46" s="41">
        <v>-70</v>
      </c>
    </row>
    <row r="47" spans="1:18" ht="20.25" x14ac:dyDescent="0.3">
      <c r="B47" s="38" t="s">
        <v>672</v>
      </c>
      <c r="C47" s="39" t="s">
        <v>673</v>
      </c>
      <c r="D47" s="39" t="s">
        <v>673</v>
      </c>
      <c r="E47" s="39" t="s">
        <v>674</v>
      </c>
      <c r="H47" s="39" t="s">
        <v>675</v>
      </c>
      <c r="N47" s="43"/>
      <c r="R47" s="1"/>
    </row>
    <row r="48" spans="1:18" x14ac:dyDescent="0.25">
      <c r="C48" s="39" t="s">
        <v>330</v>
      </c>
      <c r="D48" s="39" t="s">
        <v>330</v>
      </c>
      <c r="E48" s="39" t="s">
        <v>676</v>
      </c>
      <c r="F48" s="40">
        <v>2</v>
      </c>
      <c r="G48" s="40">
        <v>2</v>
      </c>
      <c r="H48" s="39" t="s">
        <v>677</v>
      </c>
      <c r="I48" s="40">
        <v>6</v>
      </c>
      <c r="J48" s="40">
        <v>6</v>
      </c>
    </row>
    <row r="49" spans="1:1" ht="15" customHeight="1" x14ac:dyDescent="0.25">
      <c r="A49" s="41">
        <v>-61</v>
      </c>
    </row>
  </sheetData>
  <autoFilter ref="A1:R55">
    <filterColumn colId="10">
      <filters blank="1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61"/>
  <sheetViews>
    <sheetView rightToLeft="1" workbookViewId="0">
      <selection activeCell="O56" sqref="O56"/>
    </sheetView>
  </sheetViews>
  <sheetFormatPr defaultRowHeight="15" x14ac:dyDescent="0.25"/>
  <cols>
    <col min="1" max="1" width="4.28515625" customWidth="1"/>
    <col min="2" max="2" width="10.7109375" customWidth="1"/>
    <col min="3" max="3" width="4.28515625" customWidth="1"/>
    <col min="4" max="4" width="6.85546875" bestFit="1" customWidth="1"/>
    <col min="5" max="6" width="4.28515625" customWidth="1"/>
    <col min="7" max="7" width="6.85546875" bestFit="1" customWidth="1"/>
    <col min="8" max="9" width="4.28515625" customWidth="1"/>
    <col min="10" max="10" width="7.140625" customWidth="1"/>
    <col min="11" max="11" width="4.28515625" customWidth="1"/>
    <col min="12" max="12" width="22.140625" customWidth="1"/>
  </cols>
  <sheetData>
    <row r="1" spans="1:18" x14ac:dyDescent="0.25">
      <c r="L1" t="s">
        <v>52</v>
      </c>
      <c r="M1" t="s">
        <v>48</v>
      </c>
      <c r="N1" t="s">
        <v>49</v>
      </c>
      <c r="O1" t="s">
        <v>50</v>
      </c>
      <c r="P1" t="s">
        <v>53</v>
      </c>
      <c r="Q1" t="s">
        <v>54</v>
      </c>
      <c r="R1" t="s">
        <v>51</v>
      </c>
    </row>
    <row r="2" spans="1:18" ht="15.75" x14ac:dyDescent="0.25">
      <c r="A2" s="47">
        <v>1</v>
      </c>
      <c r="B2" s="27" t="s">
        <v>107</v>
      </c>
      <c r="C2" s="45" t="s">
        <v>506</v>
      </c>
      <c r="D2" s="45"/>
      <c r="E2" s="45"/>
      <c r="F2" s="46" t="s">
        <v>507</v>
      </c>
      <c r="G2" s="46"/>
      <c r="H2" s="46"/>
      <c r="I2" s="45" t="s">
        <v>508</v>
      </c>
      <c r="J2" s="45"/>
      <c r="K2" s="45"/>
      <c r="L2" t="str">
        <f>C2&amp;", "&amp;F2&amp;", "&amp;I2</f>
        <v>מאירקוביץ מרינה, פיין נרי, מרגלית טלאל</v>
      </c>
      <c r="M2">
        <f>K4</f>
        <v>1</v>
      </c>
      <c r="N2" t="str">
        <f>B4</f>
        <v> (59) </v>
      </c>
      <c r="O2" t="str">
        <f>B2</f>
        <v>טכניון 3</v>
      </c>
      <c r="P2">
        <v>1</v>
      </c>
      <c r="Q2" t="str">
        <f>LEFT(B2,4)&amp;" - "&amp;P2</f>
        <v>טכני - 1</v>
      </c>
      <c r="R2" s="1">
        <f>J4</f>
        <v>4.5138888888888888E-2</v>
      </c>
    </row>
    <row r="3" spans="1:18" ht="15.75" hidden="1" x14ac:dyDescent="0.25">
      <c r="A3" s="47"/>
      <c r="B3" s="28" t="s">
        <v>509</v>
      </c>
      <c r="C3" s="29">
        <v>59.1</v>
      </c>
      <c r="D3" s="30">
        <v>1.3634259259259257E-2</v>
      </c>
      <c r="E3" s="31">
        <v>1</v>
      </c>
      <c r="F3" s="32">
        <v>59.2</v>
      </c>
      <c r="G3" s="33">
        <v>1.5555555555555553E-2</v>
      </c>
      <c r="H3" s="34">
        <v>1</v>
      </c>
      <c r="I3" s="29">
        <v>59.3</v>
      </c>
      <c r="J3" s="30">
        <v>1.5949074074074074E-2</v>
      </c>
      <c r="K3" s="31">
        <v>1</v>
      </c>
    </row>
    <row r="4" spans="1:18" ht="15" hidden="1" customHeight="1" x14ac:dyDescent="0.25">
      <c r="A4" s="47"/>
      <c r="B4" s="28" t="s">
        <v>45</v>
      </c>
      <c r="C4" s="35"/>
      <c r="D4" s="30">
        <v>1.3634259259259257E-2</v>
      </c>
      <c r="E4" s="31">
        <v>4</v>
      </c>
      <c r="F4" s="36"/>
      <c r="G4" s="33">
        <v>2.9189814814814811E-2</v>
      </c>
      <c r="H4" s="34">
        <v>4</v>
      </c>
      <c r="I4" s="35"/>
      <c r="J4" s="30">
        <v>4.5138888888888888E-2</v>
      </c>
      <c r="K4" s="31">
        <v>1</v>
      </c>
    </row>
    <row r="5" spans="1:18" ht="15.75" x14ac:dyDescent="0.25">
      <c r="A5" s="47">
        <v>2</v>
      </c>
      <c r="B5" s="27" t="s">
        <v>0</v>
      </c>
      <c r="C5" s="45" t="s">
        <v>510</v>
      </c>
      <c r="D5" s="45"/>
      <c r="E5" s="45"/>
      <c r="F5" s="46" t="s">
        <v>511</v>
      </c>
      <c r="G5" s="46"/>
      <c r="H5" s="46"/>
      <c r="I5" s="45" t="s">
        <v>512</v>
      </c>
      <c r="J5" s="45"/>
      <c r="K5" s="45"/>
      <c r="L5" t="str">
        <f>C5&amp;", "&amp;F5&amp;", "&amp;I5</f>
        <v>גוטמן עדי, עבודי נועה, שביב מיכל</v>
      </c>
      <c r="M5">
        <f>K7</f>
        <v>2</v>
      </c>
      <c r="N5" t="str">
        <f>B7</f>
        <v> (45) </v>
      </c>
      <c r="O5" t="str">
        <f>B5</f>
        <v>מודיעין 7</v>
      </c>
      <c r="P5">
        <v>1</v>
      </c>
      <c r="Q5" t="str">
        <f>LEFT(B5,4)&amp;" - "&amp;P5</f>
        <v>מודי - 1</v>
      </c>
      <c r="R5" s="1">
        <f>J7</f>
        <v>4.538194444444444E-2</v>
      </c>
    </row>
    <row r="6" spans="1:18" ht="15.75" hidden="1" x14ac:dyDescent="0.25">
      <c r="A6" s="47"/>
      <c r="B6" s="28" t="s">
        <v>513</v>
      </c>
      <c r="C6" s="29">
        <v>45.1</v>
      </c>
      <c r="D6" s="30">
        <v>1.3344907407407408E-2</v>
      </c>
      <c r="E6" s="31">
        <v>1</v>
      </c>
      <c r="F6" s="32">
        <v>45.2</v>
      </c>
      <c r="G6" s="33">
        <v>1.3784722222222224E-2</v>
      </c>
      <c r="H6" s="34">
        <v>1</v>
      </c>
      <c r="I6" s="29">
        <v>45.3</v>
      </c>
      <c r="J6" s="30">
        <v>1.8240740740740741E-2</v>
      </c>
      <c r="K6" s="31">
        <v>1</v>
      </c>
    </row>
    <row r="7" spans="1:18" ht="15" hidden="1" customHeight="1" x14ac:dyDescent="0.25">
      <c r="A7" s="47"/>
      <c r="B7" s="28" t="s">
        <v>14</v>
      </c>
      <c r="C7" s="35"/>
      <c r="D7" s="30">
        <v>1.3344907407407408E-2</v>
      </c>
      <c r="E7" s="31">
        <v>1</v>
      </c>
      <c r="F7" s="36"/>
      <c r="G7" s="33">
        <v>2.7129629629629632E-2</v>
      </c>
      <c r="H7" s="34">
        <v>2</v>
      </c>
      <c r="I7" s="35"/>
      <c r="J7" s="30">
        <v>4.538194444444444E-2</v>
      </c>
      <c r="K7" s="31">
        <v>2</v>
      </c>
    </row>
    <row r="8" spans="1:18" ht="15.75" x14ac:dyDescent="0.25">
      <c r="A8" s="47">
        <v>3</v>
      </c>
      <c r="B8" s="27" t="s">
        <v>101</v>
      </c>
      <c r="C8" s="45" t="s">
        <v>514</v>
      </c>
      <c r="D8" s="45"/>
      <c r="E8" s="45"/>
      <c r="F8" s="46" t="s">
        <v>515</v>
      </c>
      <c r="G8" s="46"/>
      <c r="H8" s="46"/>
      <c r="I8" s="45" t="s">
        <v>516</v>
      </c>
      <c r="J8" s="45"/>
      <c r="K8" s="45"/>
      <c r="L8" t="str">
        <f>C8&amp;", "&amp;F8&amp;", "&amp;I8</f>
        <v>יסעור גל, אילן גאיה, סט עומר</v>
      </c>
      <c r="M8">
        <f>K10</f>
        <v>3</v>
      </c>
      <c r="N8" t="str">
        <f>B10</f>
        <v> (50) </v>
      </c>
      <c r="O8" t="str">
        <f>B8</f>
        <v>יזרעאל 8</v>
      </c>
      <c r="P8">
        <v>1</v>
      </c>
      <c r="Q8" t="str">
        <f>LEFT(B8,4)&amp;" - "&amp;P8</f>
        <v>יזרע - 1</v>
      </c>
      <c r="R8" s="1">
        <f>J10</f>
        <v>4.9745370370370377E-2</v>
      </c>
    </row>
    <row r="9" spans="1:18" ht="15.75" hidden="1" x14ac:dyDescent="0.25">
      <c r="A9" s="47"/>
      <c r="B9" s="28" t="s">
        <v>517</v>
      </c>
      <c r="C9" s="29">
        <v>50.1</v>
      </c>
      <c r="D9" s="30">
        <v>1.3622685185185184E-2</v>
      </c>
      <c r="E9" s="31">
        <v>1</v>
      </c>
      <c r="F9" s="32">
        <v>50.2</v>
      </c>
      <c r="G9" s="33">
        <v>2.0555555555555556E-2</v>
      </c>
      <c r="H9" s="34">
        <v>1</v>
      </c>
      <c r="I9" s="29">
        <v>50.3</v>
      </c>
      <c r="J9" s="30">
        <v>1.5555555555555553E-2</v>
      </c>
      <c r="K9" s="31">
        <v>1</v>
      </c>
    </row>
    <row r="10" spans="1:18" ht="15" hidden="1" customHeight="1" x14ac:dyDescent="0.25">
      <c r="A10" s="47"/>
      <c r="B10" s="28" t="s">
        <v>47</v>
      </c>
      <c r="C10" s="35"/>
      <c r="D10" s="30">
        <v>1.3622685185185184E-2</v>
      </c>
      <c r="E10" s="31">
        <v>3</v>
      </c>
      <c r="F10" s="36"/>
      <c r="G10" s="33">
        <v>3.4178240740740738E-2</v>
      </c>
      <c r="H10" s="34">
        <v>5</v>
      </c>
      <c r="I10" s="35"/>
      <c r="J10" s="30">
        <v>4.9745370370370377E-2</v>
      </c>
      <c r="K10" s="31">
        <v>3</v>
      </c>
    </row>
    <row r="11" spans="1:18" ht="15.75" x14ac:dyDescent="0.25">
      <c r="A11" s="47">
        <v>4</v>
      </c>
      <c r="B11" s="27" t="s">
        <v>5</v>
      </c>
      <c r="C11" s="45" t="s">
        <v>518</v>
      </c>
      <c r="D11" s="45"/>
      <c r="E11" s="45"/>
      <c r="F11" s="46" t="s">
        <v>519</v>
      </c>
      <c r="G11" s="46"/>
      <c r="H11" s="46"/>
      <c r="I11" s="45" t="s">
        <v>520</v>
      </c>
      <c r="J11" s="45"/>
      <c r="K11" s="45"/>
      <c r="L11" t="str">
        <f>C11&amp;", "&amp;F11&amp;", "&amp;I11</f>
        <v>יופה קתרינה, זריהן בר, לוי כרמל</v>
      </c>
      <c r="M11">
        <f>K13</f>
        <v>4</v>
      </c>
      <c r="N11" t="str">
        <f>B13</f>
        <v> (41) </v>
      </c>
      <c r="O11" t="str">
        <f>B11</f>
        <v>גליל 3</v>
      </c>
      <c r="P11">
        <v>1</v>
      </c>
      <c r="Q11" t="str">
        <f>LEFT(B11,4)&amp;" - "&amp;P11</f>
        <v>גליל - 1</v>
      </c>
      <c r="R11" s="1">
        <f>J13</f>
        <v>5.2048611111111108E-2</v>
      </c>
    </row>
    <row r="12" spans="1:18" ht="15.75" hidden="1" x14ac:dyDescent="0.25">
      <c r="A12" s="47"/>
      <c r="B12" s="28" t="s">
        <v>521</v>
      </c>
      <c r="C12" s="29">
        <v>41.1</v>
      </c>
      <c r="D12" s="30">
        <v>1.4479166666666668E-2</v>
      </c>
      <c r="E12" s="31">
        <v>1</v>
      </c>
      <c r="F12" s="32">
        <v>41.2</v>
      </c>
      <c r="G12" s="33">
        <v>1.2592592592592593E-2</v>
      </c>
      <c r="H12" s="34">
        <v>1</v>
      </c>
      <c r="I12" s="29">
        <v>41.3</v>
      </c>
      <c r="J12" s="30">
        <v>2.4976851851851851E-2</v>
      </c>
      <c r="K12" s="31">
        <v>1</v>
      </c>
    </row>
    <row r="13" spans="1:18" ht="15" hidden="1" customHeight="1" x14ac:dyDescent="0.25">
      <c r="A13" s="47"/>
      <c r="B13" s="28" t="s">
        <v>6</v>
      </c>
      <c r="C13" s="35"/>
      <c r="D13" s="30">
        <v>1.4479166666666668E-2</v>
      </c>
      <c r="E13" s="31">
        <v>7</v>
      </c>
      <c r="F13" s="36"/>
      <c r="G13" s="33">
        <v>2.7071759259259257E-2</v>
      </c>
      <c r="H13" s="34">
        <v>1</v>
      </c>
      <c r="I13" s="35"/>
      <c r="J13" s="30">
        <v>5.2048611111111108E-2</v>
      </c>
      <c r="K13" s="31">
        <v>4</v>
      </c>
    </row>
    <row r="14" spans="1:18" ht="15.75" x14ac:dyDescent="0.25">
      <c r="A14" s="47">
        <v>5</v>
      </c>
      <c r="B14" s="27" t="s">
        <v>19</v>
      </c>
      <c r="C14" s="45" t="s">
        <v>522</v>
      </c>
      <c r="D14" s="45"/>
      <c r="E14" s="45"/>
      <c r="F14" s="46" t="s">
        <v>523</v>
      </c>
      <c r="G14" s="46"/>
      <c r="H14" s="46"/>
      <c r="I14" s="45" t="s">
        <v>524</v>
      </c>
      <c r="J14" s="45"/>
      <c r="K14" s="45"/>
      <c r="L14" t="str">
        <f>C14&amp;", "&amp;F14&amp;", "&amp;I14</f>
        <v>נוימן נעה, נוימן ענת, נוימן דפנה</v>
      </c>
      <c r="M14">
        <f>K16</f>
        <v>5</v>
      </c>
      <c r="N14" t="str">
        <f>B16</f>
        <v> (54) </v>
      </c>
      <c r="O14" t="str">
        <f>B14</f>
        <v>מנשה 7</v>
      </c>
      <c r="P14">
        <v>1</v>
      </c>
      <c r="Q14" t="str">
        <f>LEFT(B14,4)&amp;" - "&amp;P14</f>
        <v>מנשה - 1</v>
      </c>
      <c r="R14" s="1">
        <f>J16</f>
        <v>5.2407407407407403E-2</v>
      </c>
    </row>
    <row r="15" spans="1:18" ht="15.75" hidden="1" x14ac:dyDescent="0.25">
      <c r="A15" s="47"/>
      <c r="B15" s="28" t="s">
        <v>525</v>
      </c>
      <c r="C15" s="29">
        <v>54.1</v>
      </c>
      <c r="D15" s="30">
        <v>1.3344907407407408E-2</v>
      </c>
      <c r="E15" s="31">
        <v>1</v>
      </c>
      <c r="F15" s="32">
        <v>54.2</v>
      </c>
      <c r="G15" s="33">
        <v>2.1111111111111108E-2</v>
      </c>
      <c r="H15" s="34">
        <v>1</v>
      </c>
      <c r="I15" s="29">
        <v>54.3</v>
      </c>
      <c r="J15" s="30">
        <v>1.7951388888888888E-2</v>
      </c>
      <c r="K15" s="31">
        <v>1</v>
      </c>
    </row>
    <row r="16" spans="1:18" ht="15" hidden="1" customHeight="1" x14ac:dyDescent="0.25">
      <c r="A16" s="47"/>
      <c r="B16" s="28" t="s">
        <v>12</v>
      </c>
      <c r="C16" s="35"/>
      <c r="D16" s="30">
        <v>1.3344907407407408E-2</v>
      </c>
      <c r="E16" s="31">
        <v>1</v>
      </c>
      <c r="F16" s="36"/>
      <c r="G16" s="33">
        <v>3.4456018518518518E-2</v>
      </c>
      <c r="H16" s="34">
        <v>6</v>
      </c>
      <c r="I16" s="35"/>
      <c r="J16" s="30">
        <v>5.2407407407407403E-2</v>
      </c>
      <c r="K16" s="31">
        <v>5</v>
      </c>
    </row>
    <row r="17" spans="1:18" ht="15.75" x14ac:dyDescent="0.25">
      <c r="A17" s="47">
        <v>6</v>
      </c>
      <c r="B17" s="27" t="s">
        <v>31</v>
      </c>
      <c r="C17" s="45" t="s">
        <v>526</v>
      </c>
      <c r="D17" s="45"/>
      <c r="E17" s="45"/>
      <c r="F17" s="46" t="s">
        <v>527</v>
      </c>
      <c r="G17" s="46"/>
      <c r="H17" s="46"/>
      <c r="I17" s="45" t="s">
        <v>528</v>
      </c>
      <c r="J17" s="45"/>
      <c r="K17" s="45"/>
      <c r="L17" t="str">
        <f>C17&amp;", "&amp;F17&amp;", "&amp;I17</f>
        <v>קלקשטיין בר, נוסבאום שרון, ליפמן יעל</v>
      </c>
      <c r="M17">
        <f>K19</f>
        <v>6</v>
      </c>
      <c r="N17" t="str">
        <f>B19</f>
        <v> (43) </v>
      </c>
      <c r="O17" t="str">
        <f>B17</f>
        <v>השרון 6</v>
      </c>
      <c r="P17">
        <v>1</v>
      </c>
      <c r="Q17" t="str">
        <f>LEFT(B17,4)&amp;" - "&amp;P17</f>
        <v>השרו - 1</v>
      </c>
      <c r="R17" s="1">
        <f>J19</f>
        <v>5.5312499999999994E-2</v>
      </c>
    </row>
    <row r="18" spans="1:18" ht="15.75" hidden="1" x14ac:dyDescent="0.25">
      <c r="A18" s="47"/>
      <c r="B18" s="28" t="s">
        <v>529</v>
      </c>
      <c r="C18" s="29">
        <v>43.1</v>
      </c>
      <c r="D18" s="30">
        <v>1.4108796296296295E-2</v>
      </c>
      <c r="E18" s="31">
        <v>1</v>
      </c>
      <c r="F18" s="32">
        <v>43.2</v>
      </c>
      <c r="G18" s="33">
        <v>2.0949074074074075E-2</v>
      </c>
      <c r="H18" s="34">
        <v>1</v>
      </c>
      <c r="I18" s="29">
        <v>43.3</v>
      </c>
      <c r="J18" s="30">
        <v>2.0243055555555552E-2</v>
      </c>
      <c r="K18" s="31">
        <v>1</v>
      </c>
    </row>
    <row r="19" spans="1:18" ht="15" hidden="1" customHeight="1" x14ac:dyDescent="0.25">
      <c r="A19" s="47"/>
      <c r="B19" s="28" t="s">
        <v>33</v>
      </c>
      <c r="C19" s="35"/>
      <c r="D19" s="30">
        <v>1.4108796296296295E-2</v>
      </c>
      <c r="E19" s="31">
        <v>5</v>
      </c>
      <c r="F19" s="36"/>
      <c r="G19" s="33">
        <v>3.5057870370370371E-2</v>
      </c>
      <c r="H19" s="34">
        <v>8</v>
      </c>
      <c r="I19" s="35"/>
      <c r="J19" s="30">
        <v>5.5312499999999994E-2</v>
      </c>
      <c r="K19" s="31">
        <v>6</v>
      </c>
    </row>
    <row r="20" spans="1:18" ht="15.75" x14ac:dyDescent="0.25">
      <c r="A20" s="47">
        <v>7</v>
      </c>
      <c r="B20" s="27" t="s">
        <v>78</v>
      </c>
      <c r="C20" s="45" t="s">
        <v>530</v>
      </c>
      <c r="D20" s="45"/>
      <c r="E20" s="45"/>
      <c r="F20" s="46" t="s">
        <v>531</v>
      </c>
      <c r="G20" s="46"/>
      <c r="H20" s="46"/>
      <c r="I20" s="45" t="s">
        <v>532</v>
      </c>
      <c r="J20" s="45"/>
      <c r="K20" s="45"/>
      <c r="L20" t="str">
        <f>C20&amp;", "&amp;F20&amp;", "&amp;I20</f>
        <v>יסעור ענבר, זילברשטיין נגה, זילברשטיין נעמה</v>
      </c>
      <c r="M20">
        <f>K22</f>
        <v>7</v>
      </c>
      <c r="N20" t="str">
        <f>B22</f>
        <v> (51) </v>
      </c>
      <c r="O20" t="str">
        <f>B20</f>
        <v>יזרעאל 9</v>
      </c>
      <c r="P20">
        <v>2</v>
      </c>
      <c r="Q20" t="str">
        <f>LEFT(B20,4)&amp;" - "&amp;P20</f>
        <v>יזרע - 2</v>
      </c>
      <c r="R20" s="1">
        <f>J22</f>
        <v>6.2303240740740735E-2</v>
      </c>
    </row>
    <row r="21" spans="1:18" ht="15.75" hidden="1" x14ac:dyDescent="0.25">
      <c r="A21" s="47"/>
      <c r="B21" s="28" t="s">
        <v>533</v>
      </c>
      <c r="C21" s="29">
        <v>51.1</v>
      </c>
      <c r="D21" s="30">
        <v>2.4421296296296292E-2</v>
      </c>
      <c r="E21" s="31">
        <v>1</v>
      </c>
      <c r="F21" s="32">
        <v>51.2</v>
      </c>
      <c r="G21" s="33">
        <v>1.9386574074074073E-2</v>
      </c>
      <c r="H21" s="34">
        <v>1</v>
      </c>
      <c r="I21" s="29">
        <v>51.3</v>
      </c>
      <c r="J21" s="30">
        <v>1.8483796296296297E-2</v>
      </c>
      <c r="K21" s="31">
        <v>1</v>
      </c>
    </row>
    <row r="22" spans="1:18" ht="15" hidden="1" customHeight="1" x14ac:dyDescent="0.25">
      <c r="A22" s="47"/>
      <c r="B22" s="28" t="s">
        <v>42</v>
      </c>
      <c r="C22" s="35"/>
      <c r="D22" s="30">
        <v>2.4421296296296292E-2</v>
      </c>
      <c r="E22" s="31">
        <v>18</v>
      </c>
      <c r="F22" s="36"/>
      <c r="G22" s="33">
        <v>4.3807870370370372E-2</v>
      </c>
      <c r="H22" s="34">
        <v>11</v>
      </c>
      <c r="I22" s="35"/>
      <c r="J22" s="30">
        <v>6.2303240740740735E-2</v>
      </c>
      <c r="K22" s="31">
        <v>7</v>
      </c>
    </row>
    <row r="23" spans="1:18" ht="15.75" x14ac:dyDescent="0.25">
      <c r="A23" s="47">
        <v>8</v>
      </c>
      <c r="B23" s="27" t="s">
        <v>41</v>
      </c>
      <c r="C23" s="45" t="s">
        <v>534</v>
      </c>
      <c r="D23" s="45"/>
      <c r="E23" s="45"/>
      <c r="F23" s="46" t="s">
        <v>535</v>
      </c>
      <c r="G23" s="46"/>
      <c r="H23" s="46"/>
      <c r="I23" s="45" t="s">
        <v>536</v>
      </c>
      <c r="J23" s="45"/>
      <c r="K23" s="45"/>
      <c r="L23" t="str">
        <f>C23&amp;", "&amp;F23&amp;", "&amp;I23</f>
        <v>ליסה מישלי, עינב שביב, אבה טייט</v>
      </c>
      <c r="M23">
        <f>K25</f>
        <v>8</v>
      </c>
      <c r="N23" t="str">
        <f>B25</f>
        <v> (47) </v>
      </c>
      <c r="O23" t="str">
        <f>B23</f>
        <v>מודיעין 9</v>
      </c>
      <c r="P23">
        <v>2</v>
      </c>
      <c r="Q23" t="str">
        <f>LEFT(B23,4)&amp;" - "&amp;P23</f>
        <v>מודי - 2</v>
      </c>
      <c r="R23" s="1">
        <f>J25</f>
        <v>6.87962962962963E-2</v>
      </c>
    </row>
    <row r="24" spans="1:18" ht="15.75" hidden="1" x14ac:dyDescent="0.25">
      <c r="A24" s="47"/>
      <c r="B24" s="28" t="s">
        <v>537</v>
      </c>
      <c r="C24" s="29">
        <v>47.1</v>
      </c>
      <c r="D24" s="30">
        <v>2.1064814814814814E-2</v>
      </c>
      <c r="E24" s="31">
        <v>1</v>
      </c>
      <c r="F24" s="32">
        <v>47.2</v>
      </c>
      <c r="G24" s="33">
        <v>2.2129629629629628E-2</v>
      </c>
      <c r="H24" s="34">
        <v>1</v>
      </c>
      <c r="I24" s="29">
        <v>47.3</v>
      </c>
      <c r="J24" s="30">
        <v>2.5578703703703704E-2</v>
      </c>
      <c r="K24" s="31">
        <v>1</v>
      </c>
    </row>
    <row r="25" spans="1:18" ht="15" hidden="1" customHeight="1" x14ac:dyDescent="0.25">
      <c r="A25" s="47"/>
      <c r="B25" s="28" t="s">
        <v>36</v>
      </c>
      <c r="C25" s="35"/>
      <c r="D25" s="30">
        <v>2.1064814814814814E-2</v>
      </c>
      <c r="E25" s="31">
        <v>12</v>
      </c>
      <c r="F25" s="36"/>
      <c r="G25" s="33">
        <v>4.3194444444444445E-2</v>
      </c>
      <c r="H25" s="34">
        <v>10</v>
      </c>
      <c r="I25" s="35"/>
      <c r="J25" s="30">
        <v>6.87962962962963E-2</v>
      </c>
      <c r="K25" s="31">
        <v>8</v>
      </c>
    </row>
    <row r="26" spans="1:18" ht="15.75" x14ac:dyDescent="0.25">
      <c r="A26" s="47">
        <v>9</v>
      </c>
      <c r="B26" s="27" t="s">
        <v>538</v>
      </c>
      <c r="C26" s="45" t="s">
        <v>539</v>
      </c>
      <c r="D26" s="45"/>
      <c r="E26" s="45"/>
      <c r="F26" s="46" t="s">
        <v>540</v>
      </c>
      <c r="G26" s="46"/>
      <c r="H26" s="46"/>
      <c r="I26" s="45"/>
      <c r="J26" s="45"/>
      <c r="K26" s="45"/>
      <c r="L26" t="str">
        <f>C26&amp;", "&amp;F26&amp;", "&amp;I26</f>
        <v xml:space="preserve">גלוזשטיין לודמילה, נטע גוטמן, </v>
      </c>
      <c r="M26">
        <f>K28</f>
        <v>9</v>
      </c>
      <c r="N26" t="str">
        <f>B28</f>
        <v> (60) </v>
      </c>
      <c r="O26" t="str">
        <f>B26</f>
        <v>איגוד 2</v>
      </c>
      <c r="P26">
        <v>0</v>
      </c>
      <c r="Q26" t="str">
        <f>LEFT(B26,4)&amp;" - "&amp;P26</f>
        <v>איגו - 0</v>
      </c>
      <c r="R26" s="1">
        <f>J28</f>
        <v>7.0324074074074081E-2</v>
      </c>
    </row>
    <row r="27" spans="1:18" ht="15.75" hidden="1" x14ac:dyDescent="0.25">
      <c r="A27" s="47"/>
      <c r="B27" s="28" t="s">
        <v>541</v>
      </c>
      <c r="C27" s="29">
        <v>60.1</v>
      </c>
      <c r="D27" s="30">
        <v>1.554398148148148E-2</v>
      </c>
      <c r="E27" s="31">
        <v>1</v>
      </c>
      <c r="F27" s="32">
        <v>60.2</v>
      </c>
      <c r="G27" s="33">
        <v>1.8969907407407408E-2</v>
      </c>
      <c r="H27" s="34">
        <v>1</v>
      </c>
      <c r="I27" s="29">
        <v>60.3</v>
      </c>
      <c r="J27" s="30">
        <v>3.5798611111111107E-2</v>
      </c>
      <c r="K27" s="31">
        <v>1</v>
      </c>
    </row>
    <row r="28" spans="1:18" ht="15" hidden="1" customHeight="1" x14ac:dyDescent="0.25">
      <c r="A28" s="47"/>
      <c r="B28" s="28" t="s">
        <v>20</v>
      </c>
      <c r="C28" s="35"/>
      <c r="D28" s="30">
        <v>1.554398148148148E-2</v>
      </c>
      <c r="E28" s="31">
        <v>8</v>
      </c>
      <c r="F28" s="36"/>
      <c r="G28" s="33">
        <v>3.4513888888888893E-2</v>
      </c>
      <c r="H28" s="34">
        <v>7</v>
      </c>
      <c r="I28" s="35"/>
      <c r="J28" s="30">
        <v>7.0324074074074081E-2</v>
      </c>
      <c r="K28" s="31">
        <v>9</v>
      </c>
    </row>
    <row r="29" spans="1:18" ht="15.75" x14ac:dyDescent="0.25">
      <c r="A29" s="47">
        <v>10</v>
      </c>
      <c r="B29" s="27" t="s">
        <v>79</v>
      </c>
      <c r="C29" s="45" t="s">
        <v>542</v>
      </c>
      <c r="D29" s="45"/>
      <c r="E29" s="45"/>
      <c r="F29" s="46" t="s">
        <v>543</v>
      </c>
      <c r="G29" s="46"/>
      <c r="H29" s="46"/>
      <c r="I29" s="45" t="s">
        <v>544</v>
      </c>
      <c r="J29" s="45"/>
      <c r="K29" s="45"/>
      <c r="L29" t="str">
        <f>C29&amp;", "&amp;F29&amp;", "&amp;I29</f>
        <v>קלמנוביץ מיטל, רביד דליה, חלבה תמר</v>
      </c>
      <c r="M29">
        <f>K31</f>
        <v>10</v>
      </c>
      <c r="N29" t="str">
        <f>B31</f>
        <v> (58) </v>
      </c>
      <c r="O29" t="str">
        <f>B29</f>
        <v>תל אביב 11</v>
      </c>
      <c r="P29">
        <v>1</v>
      </c>
      <c r="Q29" t="str">
        <f>LEFT(B29,4)&amp;" - "&amp;P29</f>
        <v>תל א - 1</v>
      </c>
      <c r="R29" s="1">
        <f>J31</f>
        <v>7.2233796296296296E-2</v>
      </c>
    </row>
    <row r="30" spans="1:18" ht="15.75" hidden="1" x14ac:dyDescent="0.25">
      <c r="A30" s="47"/>
      <c r="B30" s="28" t="s">
        <v>545</v>
      </c>
      <c r="C30" s="29">
        <v>58.1</v>
      </c>
      <c r="D30" s="30">
        <v>2.0810185185185185E-2</v>
      </c>
      <c r="E30" s="31">
        <v>1</v>
      </c>
      <c r="F30" s="32">
        <v>58.2</v>
      </c>
      <c r="G30" s="33">
        <v>2.8217592592592589E-2</v>
      </c>
      <c r="H30" s="34">
        <v>1</v>
      </c>
      <c r="I30" s="29">
        <v>58.3</v>
      </c>
      <c r="J30" s="30">
        <v>2.3182870370370371E-2</v>
      </c>
      <c r="K30" s="31">
        <v>1</v>
      </c>
    </row>
    <row r="31" spans="1:18" ht="15" hidden="1" customHeight="1" x14ac:dyDescent="0.25">
      <c r="A31" s="47"/>
      <c r="B31" s="28" t="s">
        <v>28</v>
      </c>
      <c r="C31" s="35"/>
      <c r="D31" s="30">
        <v>2.0810185185185185E-2</v>
      </c>
      <c r="E31" s="31">
        <v>11</v>
      </c>
      <c r="F31" s="36"/>
      <c r="G31" s="33">
        <v>4.9027777777777781E-2</v>
      </c>
      <c r="H31" s="34">
        <v>13</v>
      </c>
      <c r="I31" s="35"/>
      <c r="J31" s="30">
        <v>7.2233796296296296E-2</v>
      </c>
      <c r="K31" s="31">
        <v>10</v>
      </c>
    </row>
    <row r="32" spans="1:18" ht="15.75" x14ac:dyDescent="0.25">
      <c r="A32" s="47">
        <v>11</v>
      </c>
      <c r="B32" s="27" t="s">
        <v>16</v>
      </c>
      <c r="C32" s="45" t="s">
        <v>546</v>
      </c>
      <c r="D32" s="45"/>
      <c r="E32" s="45"/>
      <c r="F32" s="46" t="s">
        <v>547</v>
      </c>
      <c r="G32" s="46"/>
      <c r="H32" s="46"/>
      <c r="I32" s="45" t="s">
        <v>548</v>
      </c>
      <c r="J32" s="45"/>
      <c r="K32" s="45"/>
      <c r="L32" t="str">
        <f>C32&amp;", "&amp;F32&amp;", "&amp;I32</f>
        <v>מסינג טל, סיפורים ענת, מסינג אריאל</v>
      </c>
      <c r="M32">
        <f>K34</f>
        <v>11</v>
      </c>
      <c r="N32" t="str">
        <f>B34</f>
        <v> (57) </v>
      </c>
      <c r="O32" t="str">
        <f>B32</f>
        <v>תל אביב 10</v>
      </c>
      <c r="P32">
        <v>2</v>
      </c>
      <c r="Q32" t="str">
        <f>LEFT(B32,4)&amp;" - "&amp;P32</f>
        <v>תל א - 2</v>
      </c>
      <c r="R32" s="1">
        <f>J34</f>
        <v>7.5127314814814813E-2</v>
      </c>
    </row>
    <row r="33" spans="1:18" ht="15.75" hidden="1" x14ac:dyDescent="0.25">
      <c r="A33" s="47"/>
      <c r="B33" s="28" t="s">
        <v>549</v>
      </c>
      <c r="C33" s="29">
        <v>57.1</v>
      </c>
      <c r="D33" s="30">
        <v>1.909722222222222E-2</v>
      </c>
      <c r="E33" s="31">
        <v>1</v>
      </c>
      <c r="F33" s="32">
        <v>57.2</v>
      </c>
      <c r="G33" s="33">
        <v>3.1875000000000001E-2</v>
      </c>
      <c r="H33" s="34">
        <v>1</v>
      </c>
      <c r="I33" s="29">
        <v>57.3</v>
      </c>
      <c r="J33" s="30">
        <v>2.4143518518518519E-2</v>
      </c>
      <c r="K33" s="31">
        <v>1</v>
      </c>
    </row>
    <row r="34" spans="1:18" ht="15" hidden="1" customHeight="1" x14ac:dyDescent="0.25">
      <c r="A34" s="47"/>
      <c r="B34" s="28" t="s">
        <v>24</v>
      </c>
      <c r="C34" s="35"/>
      <c r="D34" s="30">
        <v>1.909722222222222E-2</v>
      </c>
      <c r="E34" s="31">
        <v>10</v>
      </c>
      <c r="F34" s="36"/>
      <c r="G34" s="33">
        <v>5.0972222222222224E-2</v>
      </c>
      <c r="H34" s="34">
        <v>15</v>
      </c>
      <c r="I34" s="35"/>
      <c r="J34" s="30">
        <v>7.5127314814814813E-2</v>
      </c>
      <c r="K34" s="31">
        <v>11</v>
      </c>
    </row>
    <row r="35" spans="1:18" ht="15.75" x14ac:dyDescent="0.25">
      <c r="A35" s="47">
        <v>12</v>
      </c>
      <c r="B35" s="27" t="s">
        <v>46</v>
      </c>
      <c r="C35" s="45" t="s">
        <v>550</v>
      </c>
      <c r="D35" s="45"/>
      <c r="E35" s="45"/>
      <c r="F35" s="46" t="s">
        <v>551</v>
      </c>
      <c r="G35" s="46"/>
      <c r="H35" s="46"/>
      <c r="I35" s="45" t="s">
        <v>552</v>
      </c>
      <c r="J35" s="45"/>
      <c r="K35" s="45"/>
      <c r="L35" t="str">
        <f>C35&amp;", "&amp;F35&amp;", "&amp;I35</f>
        <v>ויסמן עדי, זאבי נורית, נופר מלכה</v>
      </c>
      <c r="M35">
        <f>K37</f>
        <v>12</v>
      </c>
      <c r="N35" t="str">
        <f>B37</f>
        <v> (46) </v>
      </c>
      <c r="O35" t="str">
        <f>B35</f>
        <v>מודיעין 8</v>
      </c>
      <c r="P35">
        <v>3</v>
      </c>
      <c r="Q35" t="str">
        <f>LEFT(B35,4)&amp;" - "&amp;P35</f>
        <v>מודי - 3</v>
      </c>
      <c r="R35" s="1">
        <f>J37</f>
        <v>7.5833333333333336E-2</v>
      </c>
    </row>
    <row r="36" spans="1:18" ht="15.75" hidden="1" x14ac:dyDescent="0.25">
      <c r="A36" s="47"/>
      <c r="B36" s="28" t="s">
        <v>553</v>
      </c>
      <c r="C36" s="29">
        <v>46.1</v>
      </c>
      <c r="D36" s="30">
        <v>2.2326388888888885E-2</v>
      </c>
      <c r="E36" s="31">
        <v>1</v>
      </c>
      <c r="F36" s="32">
        <v>46.2</v>
      </c>
      <c r="G36" s="33">
        <v>3.0034722222222223E-2</v>
      </c>
      <c r="H36" s="34">
        <v>1</v>
      </c>
      <c r="I36" s="29">
        <v>46.3</v>
      </c>
      <c r="J36" s="30">
        <v>2.3472222222222217E-2</v>
      </c>
      <c r="K36" s="31">
        <v>1</v>
      </c>
    </row>
    <row r="37" spans="1:18" ht="15" hidden="1" customHeight="1" x14ac:dyDescent="0.25">
      <c r="A37" s="47"/>
      <c r="B37" s="28" t="s">
        <v>32</v>
      </c>
      <c r="C37" s="35"/>
      <c r="D37" s="30">
        <v>2.2326388888888885E-2</v>
      </c>
      <c r="E37" s="31">
        <v>15</v>
      </c>
      <c r="F37" s="36"/>
      <c r="G37" s="33">
        <v>5.2361111111111108E-2</v>
      </c>
      <c r="H37" s="34">
        <v>16</v>
      </c>
      <c r="I37" s="35"/>
      <c r="J37" s="30">
        <v>7.5833333333333336E-2</v>
      </c>
      <c r="K37" s="31">
        <v>12</v>
      </c>
    </row>
    <row r="38" spans="1:18" ht="15.75" x14ac:dyDescent="0.25">
      <c r="A38" s="47">
        <v>13</v>
      </c>
      <c r="B38" s="27" t="s">
        <v>160</v>
      </c>
      <c r="C38" s="45" t="s">
        <v>554</v>
      </c>
      <c r="D38" s="45"/>
      <c r="E38" s="45"/>
      <c r="F38" s="46" t="s">
        <v>116</v>
      </c>
      <c r="G38" s="46"/>
      <c r="H38" s="46"/>
      <c r="I38" s="45" t="s">
        <v>555</v>
      </c>
      <c r="J38" s="45"/>
      <c r="K38" s="45"/>
      <c r="L38" t="str">
        <f>C38&amp;", "&amp;F38&amp;", "&amp;I38</f>
        <v>ברבינג נעה, מאיר ענת, מאירקוביץ סופיה</v>
      </c>
      <c r="M38">
        <f>K40</f>
        <v>13</v>
      </c>
      <c r="N38" t="str">
        <f>B40</f>
        <v> (48) </v>
      </c>
      <c r="O38" t="str">
        <f>B38</f>
        <v>כרמל 3</v>
      </c>
      <c r="P38">
        <v>1</v>
      </c>
      <c r="Q38" t="str">
        <f>LEFT(B38,4)&amp;" - "&amp;P38</f>
        <v>כרמל - 1</v>
      </c>
      <c r="R38" s="1">
        <f>J40</f>
        <v>7.7245370370370367E-2</v>
      </c>
    </row>
    <row r="39" spans="1:18" ht="15.75" hidden="1" x14ac:dyDescent="0.25">
      <c r="A39" s="47"/>
      <c r="B39" s="28" t="s">
        <v>556</v>
      </c>
      <c r="C39" s="29">
        <v>48.1</v>
      </c>
      <c r="D39" s="30">
        <v>2.1585648148148145E-2</v>
      </c>
      <c r="E39" s="31">
        <v>1</v>
      </c>
      <c r="F39" s="32">
        <v>48.2</v>
      </c>
      <c r="G39" s="33">
        <v>3.4236111111111113E-2</v>
      </c>
      <c r="H39" s="34">
        <v>1</v>
      </c>
      <c r="I39" s="29">
        <v>48.3</v>
      </c>
      <c r="J39" s="30">
        <v>2.1423611111111112E-2</v>
      </c>
      <c r="K39" s="31">
        <v>1</v>
      </c>
    </row>
    <row r="40" spans="1:18" ht="15" hidden="1" customHeight="1" x14ac:dyDescent="0.25">
      <c r="A40" s="47"/>
      <c r="B40" s="28" t="s">
        <v>26</v>
      </c>
      <c r="C40" s="35"/>
      <c r="D40" s="30">
        <v>2.1585648148148145E-2</v>
      </c>
      <c r="E40" s="31">
        <v>14</v>
      </c>
      <c r="F40" s="36"/>
      <c r="G40" s="33">
        <v>5.5821759259259258E-2</v>
      </c>
      <c r="H40" s="34">
        <v>18</v>
      </c>
      <c r="I40" s="35"/>
      <c r="J40" s="30">
        <v>7.7245370370370367E-2</v>
      </c>
      <c r="K40" s="31">
        <v>13</v>
      </c>
    </row>
    <row r="41" spans="1:18" ht="15.75" x14ac:dyDescent="0.25">
      <c r="A41" s="47">
        <v>14</v>
      </c>
      <c r="B41" s="27" t="s">
        <v>27</v>
      </c>
      <c r="C41" s="45" t="s">
        <v>557</v>
      </c>
      <c r="D41" s="45"/>
      <c r="E41" s="45"/>
      <c r="F41" s="46" t="s">
        <v>558</v>
      </c>
      <c r="G41" s="46"/>
      <c r="H41" s="46"/>
      <c r="I41" s="45" t="s">
        <v>559</v>
      </c>
      <c r="J41" s="45"/>
      <c r="K41" s="45"/>
      <c r="L41" t="str">
        <f>C41&amp;", "&amp;F41&amp;", "&amp;I41</f>
        <v>שינדלר לידי, ברקוביץ מירב, שינדלר יהודית</v>
      </c>
      <c r="M41">
        <f>K43</f>
        <v>14</v>
      </c>
      <c r="N41" t="str">
        <f>B43</f>
        <v> (49) </v>
      </c>
      <c r="O41" t="str">
        <f>B41</f>
        <v>כרמל 4</v>
      </c>
      <c r="P41">
        <v>2</v>
      </c>
      <c r="Q41" t="str">
        <f>LEFT(B41,4)&amp;" - "&amp;P41</f>
        <v>כרמל - 2</v>
      </c>
      <c r="R41" s="1">
        <f>J43</f>
        <v>8.0810185185185179E-2</v>
      </c>
    </row>
    <row r="42" spans="1:18" ht="15.75" hidden="1" x14ac:dyDescent="0.25">
      <c r="A42" s="47"/>
      <c r="B42" s="28" t="s">
        <v>560</v>
      </c>
      <c r="C42" s="29">
        <v>49.1</v>
      </c>
      <c r="D42" s="30">
        <v>2.8252314814814813E-2</v>
      </c>
      <c r="E42" s="31">
        <v>1</v>
      </c>
      <c r="F42" s="32">
        <v>49.2</v>
      </c>
      <c r="G42" s="33">
        <v>2.6886574074074077E-2</v>
      </c>
      <c r="H42" s="34">
        <v>1</v>
      </c>
      <c r="I42" s="29">
        <v>49.3</v>
      </c>
      <c r="J42" s="30">
        <v>2.5659722222222223E-2</v>
      </c>
      <c r="K42" s="31">
        <v>1</v>
      </c>
    </row>
    <row r="43" spans="1:18" ht="15" hidden="1" customHeight="1" x14ac:dyDescent="0.25">
      <c r="A43" s="47"/>
      <c r="B43" s="28" t="s">
        <v>1</v>
      </c>
      <c r="C43" s="35"/>
      <c r="D43" s="30">
        <v>2.8252314814814813E-2</v>
      </c>
      <c r="E43" s="31">
        <v>19</v>
      </c>
      <c r="F43" s="36"/>
      <c r="G43" s="33">
        <v>5.5138888888888883E-2</v>
      </c>
      <c r="H43" s="34">
        <v>17</v>
      </c>
      <c r="I43" s="35"/>
      <c r="J43" s="30">
        <v>8.0810185185185179E-2</v>
      </c>
      <c r="K43" s="31">
        <v>14</v>
      </c>
    </row>
    <row r="44" spans="1:18" ht="15.75" x14ac:dyDescent="0.25">
      <c r="A44" s="47">
        <v>15</v>
      </c>
      <c r="B44" s="27" t="s">
        <v>35</v>
      </c>
      <c r="C44" s="45" t="s">
        <v>561</v>
      </c>
      <c r="D44" s="45"/>
      <c r="E44" s="45"/>
      <c r="F44" s="46" t="s">
        <v>562</v>
      </c>
      <c r="G44" s="46"/>
      <c r="H44" s="46"/>
      <c r="I44" s="45" t="s">
        <v>563</v>
      </c>
      <c r="J44" s="45"/>
      <c r="K44" s="45"/>
      <c r="L44" t="str">
        <f>C44&amp;", "&amp;F44&amp;", "&amp;I44</f>
        <v>הימן יונה, קלקשטיין גלית, חנטקוב מריה</v>
      </c>
      <c r="M44">
        <f>K46</f>
        <v>15</v>
      </c>
      <c r="N44" t="str">
        <f>B46</f>
        <v> (44) </v>
      </c>
      <c r="O44" t="str">
        <f>B44</f>
        <v>השרון 7</v>
      </c>
      <c r="P44">
        <v>2</v>
      </c>
      <c r="Q44" t="str">
        <f>LEFT(B44,4)&amp;" - "&amp;P44</f>
        <v>השרו - 2</v>
      </c>
      <c r="R44" s="1">
        <f>J46</f>
        <v>8.144675925925926E-2</v>
      </c>
    </row>
    <row r="45" spans="1:18" ht="15.75" hidden="1" x14ac:dyDescent="0.25">
      <c r="A45" s="47"/>
      <c r="B45" s="28" t="s">
        <v>564</v>
      </c>
      <c r="C45" s="29">
        <v>44.1</v>
      </c>
      <c r="D45" s="30">
        <v>2.4398148148148145E-2</v>
      </c>
      <c r="E45" s="31">
        <v>1</v>
      </c>
      <c r="F45" s="32">
        <v>44.2</v>
      </c>
      <c r="G45" s="33">
        <v>2.5925925925925925E-2</v>
      </c>
      <c r="H45" s="34">
        <v>1</v>
      </c>
      <c r="I45" s="29">
        <v>44.3</v>
      </c>
      <c r="J45" s="30">
        <v>3.1111111111111107E-2</v>
      </c>
      <c r="K45" s="31">
        <v>1</v>
      </c>
      <c r="R45" s="1"/>
    </row>
    <row r="46" spans="1:18" ht="15" hidden="1" customHeight="1" x14ac:dyDescent="0.25">
      <c r="A46" s="47"/>
      <c r="B46" s="28" t="s">
        <v>18</v>
      </c>
      <c r="C46" s="35"/>
      <c r="D46" s="30">
        <v>2.4398148148148145E-2</v>
      </c>
      <c r="E46" s="31">
        <v>17</v>
      </c>
      <c r="F46" s="36"/>
      <c r="G46" s="33">
        <v>5.0324074074074077E-2</v>
      </c>
      <c r="H46" s="34">
        <v>14</v>
      </c>
      <c r="I46" s="35"/>
      <c r="J46" s="30">
        <v>8.144675925925926E-2</v>
      </c>
      <c r="K46" s="31">
        <v>15</v>
      </c>
      <c r="R46" s="1"/>
    </row>
    <row r="47" spans="1:18" ht="15.75" x14ac:dyDescent="0.25">
      <c r="A47" s="47">
        <v>16</v>
      </c>
      <c r="B47" s="27" t="s">
        <v>86</v>
      </c>
      <c r="C47" s="45" t="s">
        <v>565</v>
      </c>
      <c r="D47" s="45"/>
      <c r="E47" s="45"/>
      <c r="F47" s="46" t="s">
        <v>566</v>
      </c>
      <c r="G47" s="46"/>
      <c r="H47" s="46"/>
      <c r="I47" s="45" t="s">
        <v>567</v>
      </c>
      <c r="J47" s="45"/>
      <c r="K47" s="45"/>
      <c r="L47" t="str">
        <f t="shared" ref="L47" si="0">C47&amp;", "&amp;F47&amp;", "&amp;I47</f>
        <v>ארצי נעה, דה קוסטא ענבר, פלדמן מיה</v>
      </c>
      <c r="M47">
        <f t="shared" ref="M47" si="1">K49</f>
        <v>16</v>
      </c>
      <c r="N47" t="str">
        <f t="shared" ref="N47" si="2">B49</f>
        <v> (52) </v>
      </c>
      <c r="O47" t="str">
        <f t="shared" ref="O47" si="3">B47</f>
        <v>יזרעאל 10</v>
      </c>
      <c r="P47">
        <v>3</v>
      </c>
      <c r="Q47" t="str">
        <f t="shared" ref="Q47" si="4">LEFT(B47,4)&amp;" - "&amp;P47</f>
        <v>יזרע - 3</v>
      </c>
      <c r="R47" s="1">
        <f t="shared" ref="R47" si="5">J49</f>
        <v>8.4456018518518527E-2</v>
      </c>
    </row>
    <row r="48" spans="1:18" ht="15.75" hidden="1" x14ac:dyDescent="0.25">
      <c r="A48" s="47"/>
      <c r="B48" s="28" t="s">
        <v>568</v>
      </c>
      <c r="C48" s="29">
        <v>52.1</v>
      </c>
      <c r="D48" s="30">
        <v>1.90625E-2</v>
      </c>
      <c r="E48" s="31">
        <v>1</v>
      </c>
      <c r="F48" s="32">
        <v>52.2</v>
      </c>
      <c r="G48" s="33">
        <v>2.78125E-2</v>
      </c>
      <c r="H48" s="34">
        <v>1</v>
      </c>
      <c r="I48" s="29">
        <v>52.3</v>
      </c>
      <c r="J48" s="30">
        <v>3.7557870370370373E-2</v>
      </c>
      <c r="K48" s="31">
        <v>1</v>
      </c>
      <c r="R48" s="1"/>
    </row>
    <row r="49" spans="1:18" hidden="1" x14ac:dyDescent="0.25">
      <c r="A49" s="47"/>
      <c r="B49" s="28" t="s">
        <v>34</v>
      </c>
      <c r="C49" s="35"/>
      <c r="D49" s="30">
        <v>1.90625E-2</v>
      </c>
      <c r="E49" s="31">
        <v>9</v>
      </c>
      <c r="F49" s="36"/>
      <c r="G49" s="33">
        <v>4.6875E-2</v>
      </c>
      <c r="H49" s="34">
        <v>12</v>
      </c>
      <c r="I49" s="35"/>
      <c r="J49" s="30">
        <v>8.4456018518518527E-2</v>
      </c>
      <c r="K49" s="31">
        <v>16</v>
      </c>
      <c r="R49" s="1"/>
    </row>
    <row r="50" spans="1:18" ht="15.75" x14ac:dyDescent="0.25">
      <c r="A50" s="47">
        <v>17</v>
      </c>
      <c r="B50" s="27" t="s">
        <v>109</v>
      </c>
      <c r="C50" s="45"/>
      <c r="D50" s="45"/>
      <c r="E50" s="45"/>
      <c r="F50" s="46"/>
      <c r="G50" s="46"/>
      <c r="H50" s="46"/>
      <c r="I50" s="45"/>
      <c r="J50" s="45"/>
      <c r="K50" s="45"/>
      <c r="R50" s="1"/>
    </row>
    <row r="51" spans="1:18" ht="15.75" hidden="1" x14ac:dyDescent="0.25">
      <c r="A51" s="47"/>
      <c r="B51" s="28" t="s">
        <v>569</v>
      </c>
      <c r="C51" s="29">
        <v>53.1</v>
      </c>
      <c r="D51" s="30">
        <v>2.3657407407407408E-2</v>
      </c>
      <c r="E51" s="31">
        <v>1</v>
      </c>
      <c r="F51" s="32">
        <v>53.2</v>
      </c>
      <c r="G51" s="34"/>
      <c r="H51" s="34"/>
      <c r="I51" s="29">
        <v>53.3</v>
      </c>
      <c r="J51" s="30">
        <v>2.7141203703703706E-2</v>
      </c>
      <c r="K51" s="31">
        <v>1</v>
      </c>
      <c r="R51" s="1"/>
    </row>
    <row r="52" spans="1:18" x14ac:dyDescent="0.25">
      <c r="A52" s="47"/>
      <c r="B52" s="28" t="s">
        <v>30</v>
      </c>
      <c r="C52" s="35"/>
      <c r="D52" s="30">
        <v>2.3657407407407408E-2</v>
      </c>
      <c r="E52" s="31">
        <v>16</v>
      </c>
      <c r="F52" s="36"/>
      <c r="G52" s="34"/>
      <c r="H52" s="34"/>
      <c r="I52" s="35"/>
      <c r="J52" s="31"/>
      <c r="K52" s="31"/>
    </row>
    <row r="53" spans="1:18" ht="15.75" x14ac:dyDescent="0.25">
      <c r="A53" s="44"/>
      <c r="B53" s="27" t="s">
        <v>39</v>
      </c>
      <c r="C53" s="45" t="s">
        <v>570</v>
      </c>
      <c r="D53" s="45"/>
      <c r="E53" s="45"/>
      <c r="F53" s="46" t="s">
        <v>571</v>
      </c>
      <c r="G53" s="46"/>
      <c r="H53" s="46"/>
      <c r="I53" s="45" t="s">
        <v>572</v>
      </c>
      <c r="J53" s="45"/>
      <c r="K53" s="45"/>
    </row>
    <row r="54" spans="1:18" ht="15.75" x14ac:dyDescent="0.25">
      <c r="A54" s="44"/>
      <c r="B54" s="28" t="s">
        <v>342</v>
      </c>
      <c r="C54" s="29">
        <v>56.1</v>
      </c>
      <c r="D54" s="30">
        <v>1.4282407407407409E-2</v>
      </c>
      <c r="E54" s="31">
        <v>1</v>
      </c>
      <c r="F54" s="32">
        <v>56.2</v>
      </c>
      <c r="G54" s="33">
        <v>1.4328703703703703E-2</v>
      </c>
      <c r="H54" s="34">
        <v>1</v>
      </c>
      <c r="I54" s="29">
        <v>56.3</v>
      </c>
      <c r="J54" s="31" t="s">
        <v>330</v>
      </c>
      <c r="K54" s="31"/>
    </row>
    <row r="55" spans="1:18" x14ac:dyDescent="0.25">
      <c r="A55" s="44"/>
      <c r="B55" s="28" t="s">
        <v>9</v>
      </c>
      <c r="C55" s="35"/>
      <c r="D55" s="30">
        <v>1.4282407407407409E-2</v>
      </c>
      <c r="E55" s="31">
        <v>6</v>
      </c>
      <c r="F55" s="36"/>
      <c r="G55" s="33">
        <v>2.8611111111111115E-2</v>
      </c>
      <c r="H55" s="34">
        <v>3</v>
      </c>
      <c r="I55" s="35"/>
      <c r="J55" s="31"/>
      <c r="K55" s="31"/>
    </row>
    <row r="56" spans="1:18" ht="15.75" x14ac:dyDescent="0.25">
      <c r="A56" s="44"/>
      <c r="B56" s="27" t="s">
        <v>21</v>
      </c>
      <c r="C56" s="45" t="s">
        <v>573</v>
      </c>
      <c r="D56" s="45"/>
      <c r="E56" s="45"/>
      <c r="F56" s="46" t="s">
        <v>574</v>
      </c>
      <c r="G56" s="46"/>
      <c r="H56" s="46"/>
      <c r="I56" s="45" t="s">
        <v>575</v>
      </c>
      <c r="J56" s="45"/>
      <c r="K56" s="45"/>
    </row>
    <row r="57" spans="1:18" ht="15.75" x14ac:dyDescent="0.25">
      <c r="A57" s="44"/>
      <c r="B57" s="28" t="s">
        <v>342</v>
      </c>
      <c r="C57" s="29">
        <v>42.1</v>
      </c>
      <c r="D57" s="30">
        <v>2.1203703703703707E-2</v>
      </c>
      <c r="E57" s="31">
        <v>1</v>
      </c>
      <c r="F57" s="32">
        <v>42.2</v>
      </c>
      <c r="G57" s="33">
        <v>2.0636574074074075E-2</v>
      </c>
      <c r="H57" s="34">
        <v>1</v>
      </c>
      <c r="I57" s="29">
        <v>42.3</v>
      </c>
      <c r="J57" s="31" t="s">
        <v>330</v>
      </c>
      <c r="K57" s="31"/>
    </row>
    <row r="58" spans="1:18" x14ac:dyDescent="0.25">
      <c r="A58" s="44"/>
      <c r="B58" s="28" t="s">
        <v>22</v>
      </c>
      <c r="C58" s="35"/>
      <c r="D58" s="30">
        <v>2.1203703703703707E-2</v>
      </c>
      <c r="E58" s="31">
        <v>13</v>
      </c>
      <c r="F58" s="36"/>
      <c r="G58" s="33">
        <v>4.1840277777777775E-2</v>
      </c>
      <c r="H58" s="34">
        <v>9</v>
      </c>
      <c r="I58" s="35"/>
      <c r="J58" s="31"/>
      <c r="K58" s="31"/>
    </row>
    <row r="59" spans="1:18" ht="15.75" x14ac:dyDescent="0.25">
      <c r="A59" s="44"/>
      <c r="B59" s="27" t="s">
        <v>576</v>
      </c>
      <c r="C59" s="45" t="s">
        <v>577</v>
      </c>
      <c r="D59" s="45"/>
      <c r="E59" s="45"/>
      <c r="F59" s="46" t="s">
        <v>37</v>
      </c>
      <c r="G59" s="46"/>
      <c r="H59" s="46"/>
      <c r="I59" s="45" t="s">
        <v>578</v>
      </c>
      <c r="J59" s="45"/>
      <c r="K59" s="45"/>
    </row>
    <row r="60" spans="1:18" ht="15.75" hidden="1" x14ac:dyDescent="0.25">
      <c r="A60" s="44"/>
      <c r="B60" s="28" t="s">
        <v>342</v>
      </c>
      <c r="C60" s="29">
        <v>55.1</v>
      </c>
      <c r="D60" s="31" t="s">
        <v>330</v>
      </c>
      <c r="E60" s="31"/>
      <c r="F60" s="32">
        <v>55.2</v>
      </c>
      <c r="G60" s="33">
        <v>3.9178240740740743E-2</v>
      </c>
      <c r="H60" s="34">
        <v>1</v>
      </c>
      <c r="I60" s="29">
        <v>55.3</v>
      </c>
      <c r="J60" s="30">
        <v>2.2499999999999996E-2</v>
      </c>
      <c r="K60" s="31">
        <v>1</v>
      </c>
    </row>
    <row r="61" spans="1:18" x14ac:dyDescent="0.25">
      <c r="A61" s="44"/>
      <c r="B61" s="28" t="s">
        <v>4</v>
      </c>
    </row>
  </sheetData>
  <autoFilter ref="A1:R61">
    <filterColumn colId="10">
      <filters blank="1"/>
    </filterColumn>
  </autoFilter>
  <mergeCells count="80">
    <mergeCell ref="A44:A46"/>
    <mergeCell ref="C44:E44"/>
    <mergeCell ref="F44:H44"/>
    <mergeCell ref="I44:K44"/>
    <mergeCell ref="A38:A40"/>
    <mergeCell ref="C38:E38"/>
    <mergeCell ref="F38:H38"/>
    <mergeCell ref="I38:K38"/>
    <mergeCell ref="A41:A43"/>
    <mergeCell ref="C41:E41"/>
    <mergeCell ref="F41:H41"/>
    <mergeCell ref="I41:K41"/>
    <mergeCell ref="A32:A34"/>
    <mergeCell ref="C32:E32"/>
    <mergeCell ref="F32:H32"/>
    <mergeCell ref="I32:K32"/>
    <mergeCell ref="A35:A37"/>
    <mergeCell ref="C35:E35"/>
    <mergeCell ref="F35:H35"/>
    <mergeCell ref="I35:K35"/>
    <mergeCell ref="A26:A28"/>
    <mergeCell ref="C26:E26"/>
    <mergeCell ref="F26:H26"/>
    <mergeCell ref="I26:K26"/>
    <mergeCell ref="A29:A31"/>
    <mergeCell ref="C29:E29"/>
    <mergeCell ref="F29:H29"/>
    <mergeCell ref="I29:K29"/>
    <mergeCell ref="A20:A22"/>
    <mergeCell ref="C20:E20"/>
    <mergeCell ref="F20:H20"/>
    <mergeCell ref="I20:K20"/>
    <mergeCell ref="A23:A25"/>
    <mergeCell ref="C23:E23"/>
    <mergeCell ref="F23:H23"/>
    <mergeCell ref="I23:K23"/>
    <mergeCell ref="A14:A16"/>
    <mergeCell ref="C14:E14"/>
    <mergeCell ref="F14:H14"/>
    <mergeCell ref="I14:K14"/>
    <mergeCell ref="A17:A19"/>
    <mergeCell ref="C17:E17"/>
    <mergeCell ref="F17:H17"/>
    <mergeCell ref="I17:K17"/>
    <mergeCell ref="A8:A10"/>
    <mergeCell ref="C8:E8"/>
    <mergeCell ref="F8:H8"/>
    <mergeCell ref="I8:K8"/>
    <mergeCell ref="A11:A13"/>
    <mergeCell ref="C11:E11"/>
    <mergeCell ref="F11:H11"/>
    <mergeCell ref="I11:K11"/>
    <mergeCell ref="A2:A4"/>
    <mergeCell ref="C2:E2"/>
    <mergeCell ref="F2:H2"/>
    <mergeCell ref="I2:K2"/>
    <mergeCell ref="A5:A7"/>
    <mergeCell ref="C5:E5"/>
    <mergeCell ref="F5:H5"/>
    <mergeCell ref="I5:K5"/>
    <mergeCell ref="A47:A49"/>
    <mergeCell ref="C47:E47"/>
    <mergeCell ref="F47:H47"/>
    <mergeCell ref="I47:K47"/>
    <mergeCell ref="A50:A52"/>
    <mergeCell ref="C50:E50"/>
    <mergeCell ref="F50:H50"/>
    <mergeCell ref="I50:K50"/>
    <mergeCell ref="A59:A61"/>
    <mergeCell ref="C59:E59"/>
    <mergeCell ref="F59:H59"/>
    <mergeCell ref="I59:K59"/>
    <mergeCell ref="A53:A55"/>
    <mergeCell ref="C53:E53"/>
    <mergeCell ref="F53:H53"/>
    <mergeCell ref="I53:K53"/>
    <mergeCell ref="A56:A58"/>
    <mergeCell ref="C56:E56"/>
    <mergeCell ref="F56:H56"/>
    <mergeCell ref="I56:K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5"/>
  <sheetViews>
    <sheetView rightToLeft="1" tabSelected="1" zoomScale="74" zoomScaleNormal="74" workbookViewId="0">
      <selection activeCell="AG5" sqref="AG5"/>
    </sheetView>
  </sheetViews>
  <sheetFormatPr defaultRowHeight="15" x14ac:dyDescent="0.25"/>
  <cols>
    <col min="1" max="1" width="8.5703125" bestFit="1" customWidth="1"/>
    <col min="2" max="2" width="7.140625" customWidth="1"/>
    <col min="3" max="3" width="0.5703125" customWidth="1"/>
    <col min="4" max="4" width="3.7109375" customWidth="1"/>
    <col min="5" max="8" width="9.28515625" customWidth="1"/>
    <col min="9" max="9" width="9.7109375" customWidth="1"/>
    <col min="10" max="10" width="0.85546875" customWidth="1"/>
    <col min="11" max="11" width="4.140625" customWidth="1"/>
    <col min="12" max="12" width="9" customWidth="1"/>
    <col min="13" max="15" width="9.28515625" customWidth="1"/>
    <col min="16" max="16" width="7.140625" customWidth="1"/>
    <col min="17" max="17" width="0.42578125" customWidth="1"/>
    <col min="18" max="18" width="4" customWidth="1"/>
    <col min="19" max="19" width="7.42578125" customWidth="1"/>
    <col min="20" max="22" width="9.28515625" customWidth="1"/>
    <col min="23" max="23" width="6.85546875" customWidth="1"/>
    <col min="24" max="24" width="0.28515625" customWidth="1"/>
    <col min="25" max="25" width="4.5703125" customWidth="1"/>
    <col min="26" max="26" width="9.7109375" customWidth="1"/>
    <col min="27" max="29" width="9.140625" customWidth="1"/>
    <col min="30" max="30" width="7.5703125" customWidth="1"/>
    <col min="31" max="31" width="2.42578125" customWidth="1"/>
  </cols>
  <sheetData>
    <row r="1" spans="1:31" x14ac:dyDescent="0.25">
      <c r="A1" s="2" t="s">
        <v>54</v>
      </c>
      <c r="B1" s="3" t="s">
        <v>186</v>
      </c>
      <c r="C1" s="4" t="s">
        <v>187</v>
      </c>
      <c r="D1" s="4" t="s">
        <v>187</v>
      </c>
      <c r="E1" s="5"/>
      <c r="F1" s="4"/>
      <c r="G1" s="4"/>
      <c r="H1" s="4"/>
      <c r="I1" s="6">
        <f>open!R2</f>
        <v>3.5046296296296298E-2</v>
      </c>
      <c r="J1" s="4" t="s">
        <v>188</v>
      </c>
      <c r="K1" s="4" t="s">
        <v>188</v>
      </c>
      <c r="L1" s="5"/>
      <c r="M1" s="4"/>
      <c r="N1" s="4"/>
      <c r="O1" s="4"/>
      <c r="P1" s="53">
        <f>senior!R2</f>
        <v>4.1701388888888885E-2</v>
      </c>
      <c r="Q1" s="4" t="s">
        <v>192</v>
      </c>
      <c r="R1" s="4" t="s">
        <v>678</v>
      </c>
      <c r="S1" s="5"/>
      <c r="T1" s="4"/>
      <c r="U1" s="4"/>
      <c r="V1" s="4"/>
      <c r="W1" s="53" t="str">
        <f>junior!R2</f>
        <v>0:54:16</v>
      </c>
      <c r="X1" s="4" t="s">
        <v>77</v>
      </c>
      <c r="Y1" s="4" t="s">
        <v>679</v>
      </c>
      <c r="Z1" s="5"/>
      <c r="AA1" s="4"/>
      <c r="AB1" s="4"/>
      <c r="AC1" s="4"/>
      <c r="AD1" s="53">
        <f>women!R2</f>
        <v>4.5138888888888888E-2</v>
      </c>
      <c r="AE1" t="s">
        <v>53</v>
      </c>
    </row>
    <row r="2" spans="1:31" x14ac:dyDescent="0.25">
      <c r="A2" s="2"/>
      <c r="B2" s="3" t="s">
        <v>185</v>
      </c>
      <c r="C2" s="2" t="s">
        <v>48</v>
      </c>
      <c r="D2" s="2"/>
      <c r="E2" s="50" t="s">
        <v>51</v>
      </c>
      <c r="F2" s="51" t="s">
        <v>189</v>
      </c>
      <c r="G2" s="51" t="s">
        <v>190</v>
      </c>
      <c r="H2" s="51" t="s">
        <v>191</v>
      </c>
      <c r="I2" s="3" t="s">
        <v>185</v>
      </c>
      <c r="J2" s="2" t="s">
        <v>48</v>
      </c>
      <c r="K2" s="2"/>
      <c r="L2" s="50" t="s">
        <v>51</v>
      </c>
      <c r="M2" s="51" t="s">
        <v>189</v>
      </c>
      <c r="N2" s="51" t="s">
        <v>190</v>
      </c>
      <c r="O2" s="51" t="s">
        <v>191</v>
      </c>
      <c r="P2" s="3" t="s">
        <v>185</v>
      </c>
      <c r="Q2" s="2" t="s">
        <v>48</v>
      </c>
      <c r="R2" s="2"/>
      <c r="S2" s="50" t="s">
        <v>51</v>
      </c>
      <c r="T2" s="51" t="s">
        <v>189</v>
      </c>
      <c r="U2" s="51" t="s">
        <v>190</v>
      </c>
      <c r="V2" s="51" t="s">
        <v>191</v>
      </c>
      <c r="W2" s="3" t="s">
        <v>185</v>
      </c>
      <c r="X2" s="2" t="s">
        <v>48</v>
      </c>
      <c r="Y2" s="2"/>
      <c r="Z2" s="50" t="s">
        <v>51</v>
      </c>
      <c r="AA2" s="51" t="s">
        <v>189</v>
      </c>
      <c r="AB2" s="51" t="s">
        <v>190</v>
      </c>
      <c r="AC2" s="51" t="s">
        <v>191</v>
      </c>
      <c r="AD2" s="3" t="s">
        <v>185</v>
      </c>
      <c r="AE2" s="52"/>
    </row>
    <row r="3" spans="1:31" x14ac:dyDescent="0.25">
      <c r="A3" s="48" t="s">
        <v>56</v>
      </c>
      <c r="B3" s="20">
        <f>I3+P3+W3+AD3-MIN(P3,W3,AD3)</f>
        <v>290.73987901349466</v>
      </c>
      <c r="C3" s="21">
        <f>MATCH($A3,open!Q$2:Q$90,0)</f>
        <v>1</v>
      </c>
      <c r="D3" s="21">
        <f>IF(ISERROR($C3),"",INDEX(open!A$2:A$90,$C3))</f>
        <v>1</v>
      </c>
      <c r="E3" s="49">
        <f>IF(ISERROR($C3),"",INDEX(open!R$2:R$90,$C3))</f>
        <v>3.5046296296296298E-2</v>
      </c>
      <c r="F3" s="49" t="str">
        <f>IF(ISERROR($C3),"",INDEX(open!C$2:C$90,$C3))</f>
        <v>יסעור ניצן</v>
      </c>
      <c r="G3" s="49" t="str">
        <f>IF(ISERROR($C3),"",INDEX(open!F$2:F$90,$C3))</f>
        <v>עברי מתן</v>
      </c>
      <c r="H3" s="49" t="str">
        <f>IF(ISERROR($C3),"",INDEX(open!I$2:I$90,$C3))</f>
        <v>יסעור רותם</v>
      </c>
      <c r="I3" s="20">
        <f>IF(ISERROR(C3),0,I$1/E3*100)</f>
        <v>100</v>
      </c>
      <c r="J3" s="21">
        <f>MATCH($A3,senior!Q$2:Q$74,0)</f>
        <v>1</v>
      </c>
      <c r="K3" s="21">
        <f>IF(ISERROR($J3),"",INDEX(senior!A$2:A$74,$J3))</f>
        <v>1</v>
      </c>
      <c r="L3" s="49">
        <f>IF(ISERROR($J3),"",INDEX(senior!R$2:R$74,$J3))</f>
        <v>4.1701388888888885E-2</v>
      </c>
      <c r="M3" s="49" t="str">
        <f>IF(ISERROR($J3),"",INDEX(senior!C$2:C$74,$J3))</f>
        <v>אביחי ביאר</v>
      </c>
      <c r="N3" s="49" t="str">
        <f>IF(ISERROR($J3),"",INDEX(senior!F$2:F$74,$J3))</f>
        <v>צוק אילן</v>
      </c>
      <c r="O3" s="49" t="str">
        <f>IF(ISERROR($J3),"",INDEX(senior!I$2:I$74,$J3))</f>
        <v>ניר יסעור</v>
      </c>
      <c r="P3" s="20">
        <f>IF(ISERROR(J3),0,P$1/L3*100)</f>
        <v>100</v>
      </c>
      <c r="Q3" s="21" t="e">
        <f>MATCH($A3,junior!Q$2:Q$68,0)</f>
        <v>#N/A</v>
      </c>
      <c r="R3" s="21" t="str">
        <f>IF(ISERROR($Q3),"",INDEX(junior!A$2:A$68,$Q3))</f>
        <v/>
      </c>
      <c r="S3" s="49" t="str">
        <f>IF(ISERROR($Q3),"",INDEX(junior!R$2:R$68,$Q3))</f>
        <v/>
      </c>
      <c r="T3" s="49" t="str">
        <f>IF(ISERROR($Q3),"",INDEX(junior!C$2:C$68,$Q3))</f>
        <v/>
      </c>
      <c r="U3" s="49" t="str">
        <f>IF(ISERROR($Q3),"",INDEX(junior!F$2:F$68,$Q3))</f>
        <v/>
      </c>
      <c r="V3" s="49" t="str">
        <f>IF(ISERROR($Q3),"",INDEX(junior!I$2:I$68,$Q3))</f>
        <v/>
      </c>
      <c r="W3" s="20">
        <f>IF(ISERROR(Q3),0,W$1/S3*100)</f>
        <v>0</v>
      </c>
      <c r="X3" s="21">
        <f>MATCH($A3,women!Q$2:Q$77,0)</f>
        <v>7</v>
      </c>
      <c r="Y3" s="21">
        <f>IF(ISERROR($X3),"",INDEX(women!A$2:A$77,$X3))</f>
        <v>3</v>
      </c>
      <c r="Z3" s="49">
        <f>IF(ISERROR($X3),"",INDEX(women!R$2:R$77,$X3))</f>
        <v>4.9745370370370377E-2</v>
      </c>
      <c r="AA3" s="49" t="str">
        <f>IF(ISERROR($X3),"",INDEX(women!C$2:C$77,$X3))</f>
        <v>יסעור גל</v>
      </c>
      <c r="AB3" s="49" t="str">
        <f>IF(ISERROR($X3),"",INDEX(women!F$2:F$77,$X3))</f>
        <v>אילן גאיה</v>
      </c>
      <c r="AC3" s="49" t="str">
        <f>IF(ISERROR($X3),"",INDEX(women!I$2:I$77,$X3))</f>
        <v>סט עומר</v>
      </c>
      <c r="AD3" s="20">
        <f>IF(ISERROR(X3),0,AD$1/Z3*100)</f>
        <v>90.739879013494644</v>
      </c>
      <c r="AE3" t="str">
        <f>RIGHT(A3,1)</f>
        <v>1</v>
      </c>
    </row>
    <row r="4" spans="1:31" x14ac:dyDescent="0.25">
      <c r="A4" s="19" t="s">
        <v>55</v>
      </c>
      <c r="B4" s="20">
        <f>I4+P4+W4+AD4-MIN(P4,W4,AD4)</f>
        <v>261.52154284469714</v>
      </c>
      <c r="C4" s="21">
        <f>MATCH($A4,open!Q$2:Q$90,0)</f>
        <v>10</v>
      </c>
      <c r="D4" s="21">
        <f>IF(ISERROR($C4),"",INDEX(open!A$2:A$90,$C4))</f>
        <v>4</v>
      </c>
      <c r="E4" s="22">
        <f>IF(ISERROR($C4),"",INDEX(open!R$2:R$90,$C4))</f>
        <v>4.08912037037037E-2</v>
      </c>
      <c r="F4" s="22" t="str">
        <f>IF(ISERROR($C4),"",INDEX(open!C$2:C$90,$C4))</f>
        <v>איתי מנור</v>
      </c>
      <c r="G4" s="22" t="str">
        <f>IF(ISERROR($C4),"",INDEX(open!F$2:F$90,$C4))</f>
        <v>גל איזביצקי</v>
      </c>
      <c r="H4" s="22" t="str">
        <f>IF(ISERROR($C4),"",INDEX(open!I$2:I$90,$C4))</f>
        <v>יובל נתנאל</v>
      </c>
      <c r="I4" s="20">
        <f>IF(ISERROR(C4),0,I$1/E4*100)</f>
        <v>85.706198697990388</v>
      </c>
      <c r="J4" s="21">
        <f>MATCH($A4,senior!Q$2:Q$74,0)</f>
        <v>13</v>
      </c>
      <c r="K4" s="21">
        <f>IF(ISERROR($J4),"",INDEX(senior!A$2:A$74,$J4))</f>
        <v>5</v>
      </c>
      <c r="L4" s="22">
        <f>IF(ISERROR($J4),"",INDEX(senior!R$2:R$74,$J4))</f>
        <v>5.4618055555555552E-2</v>
      </c>
      <c r="M4" s="22" t="str">
        <f>IF(ISERROR($J4),"",INDEX(senior!C$2:C$74,$J4))</f>
        <v>ויסמן שאול</v>
      </c>
      <c r="N4" s="22" t="str">
        <f>IF(ISERROR($J4),"",INDEX(senior!F$2:F$74,$J4))</f>
        <v>אבנר הלחמי</v>
      </c>
      <c r="O4" s="22" t="str">
        <f>IF(ISERROR($J4),"",INDEX(senior!I$2:I$74,$J4))</f>
        <v>עמיעז איתן</v>
      </c>
      <c r="P4" s="20">
        <f>IF(ISERROR(J4),0,P$1/L4*100)</f>
        <v>76.350921805467252</v>
      </c>
      <c r="Q4" s="21">
        <f>MATCH($A4,junior!Q$2:Q$68,0)</f>
        <v>19</v>
      </c>
      <c r="R4" s="21">
        <f>IF(ISERROR($Q4),"",INDEX(junior!A$2:A$68,$Q4))</f>
        <v>7</v>
      </c>
      <c r="S4" s="22" t="str">
        <f>IF(ISERROR($Q4),"",INDEX(junior!R$2:R$68,$Q4))</f>
        <v>1:49:04</v>
      </c>
      <c r="T4" s="22" t="str">
        <f>IF(ISERROR($Q4),"",INDEX(junior!C$2:C$68,$Q4))</f>
        <v>מנור אליה</v>
      </c>
      <c r="U4" s="22" t="str">
        <f>IF(ISERROR($Q4),"",INDEX(junior!F$2:F$68,$Q4))</f>
        <v>מעין שביב</v>
      </c>
      <c r="V4" s="22" t="str">
        <f>IF(ISERROR($Q4),"",INDEX(junior!I$2:I$68,$Q4))</f>
        <v>שכטר רותם</v>
      </c>
      <c r="W4" s="20">
        <f>IF(ISERROR(Q4),0,W$1/S4*100)</f>
        <v>49.755501222493884</v>
      </c>
      <c r="X4" s="21">
        <f>MATCH($A4,women!Q$2:Q$77,0)</f>
        <v>4</v>
      </c>
      <c r="Y4" s="21">
        <f>IF(ISERROR($X4),"",INDEX(women!A$2:A$77,$X4))</f>
        <v>2</v>
      </c>
      <c r="Z4" s="22">
        <f>IF(ISERROR($X4),"",INDEX(women!R$2:R$77,$X4))</f>
        <v>4.538194444444444E-2</v>
      </c>
      <c r="AA4" s="22" t="str">
        <f>IF(ISERROR($X4),"",INDEX(women!C$2:C$77,$X4))</f>
        <v>גוטמן עדי</v>
      </c>
      <c r="AB4" s="22" t="str">
        <f>IF(ISERROR($X4),"",INDEX(women!F$2:F$77,$X4))</f>
        <v>עבודי נועה</v>
      </c>
      <c r="AC4" s="22" t="str">
        <f>IF(ISERROR($X4),"",INDEX(women!I$2:I$77,$X4))</f>
        <v>שביב מיכל</v>
      </c>
      <c r="AD4" s="20">
        <f>IF(ISERROR(X4),0,AD$1/Z4*100)</f>
        <v>99.464422341239484</v>
      </c>
      <c r="AE4" t="str">
        <f>RIGHT(A4,1)</f>
        <v>1</v>
      </c>
    </row>
    <row r="5" spans="1:31" x14ac:dyDescent="0.25">
      <c r="A5" s="19" t="s">
        <v>57</v>
      </c>
      <c r="B5" s="20">
        <f>I5+P5+W5+AD5-MIN(P5,W5,AD5)</f>
        <v>252.12250322278021</v>
      </c>
      <c r="C5" s="21">
        <f>MATCH($A5,open!Q$2:Q$90,0)</f>
        <v>61</v>
      </c>
      <c r="D5" s="21">
        <f>IF(ISERROR($C5),"",INDEX(open!A$2:A$90,$C5))</f>
        <v>21</v>
      </c>
      <c r="E5" s="22">
        <f>IF(ISERROR($C5),"",INDEX(open!R$2:R$90,$C5))</f>
        <v>5.5069444444444449E-2</v>
      </c>
      <c r="F5" s="22" t="str">
        <f>IF(ISERROR($C5),"",INDEX(open!C$2:C$90,$C5))</f>
        <v>גרנט רועי</v>
      </c>
      <c r="G5" s="22" t="str">
        <f>IF(ISERROR($C5),"",INDEX(open!F$2:F$90,$C5))</f>
        <v>לום דולב</v>
      </c>
      <c r="H5" s="22" t="str">
        <f>IF(ISERROR($C5),"",INDEX(open!I$2:I$90,$C5))</f>
        <v>גולן סתיו</v>
      </c>
      <c r="I5" s="20">
        <f>IF(ISERROR(C5),0,I$1/E5*100)</f>
        <v>63.640184951660359</v>
      </c>
      <c r="J5" s="21">
        <f>MATCH($A5,senior!Q$2:Q$74,0)</f>
        <v>7</v>
      </c>
      <c r="K5" s="21">
        <f>IF(ISERROR($J5),"",INDEX(senior!A$2:A$74,$J5))</f>
        <v>3</v>
      </c>
      <c r="L5" s="22">
        <f>IF(ISERROR($J5),"",INDEX(senior!R$2:R$74,$J5))</f>
        <v>4.7129629629629632E-2</v>
      </c>
      <c r="M5" s="22" t="str">
        <f>IF(ISERROR($J5),"",INDEX(senior!C$2:C$74,$J5))</f>
        <v>צפורי דרור</v>
      </c>
      <c r="N5" s="22" t="str">
        <f>IF(ISERROR($J5),"",INDEX(senior!F$2:F$74,$J5))</f>
        <v>סגל דוידי</v>
      </c>
      <c r="O5" s="22" t="str">
        <f>IF(ISERROR($J5),"",INDEX(senior!I$2:I$74,$J5))</f>
        <v>וולשטיין דני</v>
      </c>
      <c r="P5" s="20">
        <f>IF(ISERROR(J5),0,P$1/L5*100)</f>
        <v>88.482318271119837</v>
      </c>
      <c r="Q5" s="21">
        <f>MATCH($A5,junior!Q$2:Q$68,0)</f>
        <v>1</v>
      </c>
      <c r="R5" s="21">
        <f>IF(ISERROR($Q5),"",INDEX(junior!A$2:A$68,$Q5))</f>
        <v>1</v>
      </c>
      <c r="S5" s="22" t="str">
        <f>IF(ISERROR($Q5),"",INDEX(junior!R$2:R$68,$Q5))</f>
        <v>0:54:16</v>
      </c>
      <c r="T5" s="22" t="str">
        <f>IF(ISERROR($Q5),"",INDEX(junior!C$2:C$68,$Q5))</f>
        <v>מצפון פלג</v>
      </c>
      <c r="U5" s="22" t="str">
        <f>IF(ISERROR($Q5),"",INDEX(junior!F$2:F$68,$Q5))</f>
        <v>יוגב מעיין</v>
      </c>
      <c r="V5" s="22" t="str">
        <f>IF(ISERROR($Q5),"",INDEX(junior!I$2:I$68,$Q5))</f>
        <v>מצפון אמיר</v>
      </c>
      <c r="W5" s="20">
        <f>IF(ISERROR(Q5),0,W$1/S5*100)</f>
        <v>100</v>
      </c>
      <c r="X5" s="21">
        <f>MATCH($A5,women!Q$2:Q$77,0)</f>
        <v>13</v>
      </c>
      <c r="Y5" s="21">
        <f>IF(ISERROR($X5),"",INDEX(women!A$2:A$77,$X5))</f>
        <v>5</v>
      </c>
      <c r="Z5" s="22">
        <f>IF(ISERROR($X5),"",INDEX(women!R$2:R$77,$X5))</f>
        <v>5.2407407407407403E-2</v>
      </c>
      <c r="AA5" s="22" t="str">
        <f>IF(ISERROR($X5),"",INDEX(women!C$2:C$77,$X5))</f>
        <v>נוימן נעה</v>
      </c>
      <c r="AB5" s="22" t="str">
        <f>IF(ISERROR($X5),"",INDEX(women!F$2:F$77,$X5))</f>
        <v>נוימן ענת</v>
      </c>
      <c r="AC5" s="22" t="str">
        <f>IF(ISERROR($X5),"",INDEX(women!I$2:I$77,$X5))</f>
        <v>נוימן דפנה</v>
      </c>
      <c r="AD5" s="20">
        <f>IF(ISERROR(X5),0,AD$1/Z5*100)</f>
        <v>86.130742049469973</v>
      </c>
      <c r="AE5" t="str">
        <f>RIGHT(A5,1)</f>
        <v>1</v>
      </c>
    </row>
    <row r="6" spans="1:31" x14ac:dyDescent="0.25">
      <c r="A6" s="19" t="s">
        <v>58</v>
      </c>
      <c r="B6" s="20">
        <f>I6+P6+W6+AD6-MIN(P6,W6,AD6)</f>
        <v>250.88744684666347</v>
      </c>
      <c r="C6" s="21">
        <f>MATCH($A6,open!Q$2:Q$90,0)</f>
        <v>31</v>
      </c>
      <c r="D6" s="21">
        <f>IF(ISERROR($C6),"",INDEX(open!A$2:A$90,$C6))</f>
        <v>11</v>
      </c>
      <c r="E6" s="22">
        <f>IF(ISERROR($C6),"",INDEX(open!R$2:R$90,$C6))</f>
        <v>4.7118055555555559E-2</v>
      </c>
      <c r="F6" s="22" t="str">
        <f>IF(ISERROR($C6),"",INDEX(open!C$2:C$90,$C6))</f>
        <v>שמלא יאיר</v>
      </c>
      <c r="G6" s="22" t="str">
        <f>IF(ISERROR($C6),"",INDEX(open!F$2:F$90,$C6))</f>
        <v>רינת גיל</v>
      </c>
      <c r="H6" s="22" t="str">
        <f>IF(ISERROR($C6),"",INDEX(open!I$2:I$90,$C6))</f>
        <v>קוזלוב אלכסנדר</v>
      </c>
      <c r="I6" s="20">
        <f>IF(ISERROR(C6),0,I$1/E6*100)</f>
        <v>74.379759272905915</v>
      </c>
      <c r="J6" s="21">
        <f>MATCH($A6,senior!Q$2:Q$74,0)</f>
        <v>4</v>
      </c>
      <c r="K6" s="21">
        <f>IF(ISERROR($J6),"",INDEX(senior!A$2:A$74,$J6))</f>
        <v>2</v>
      </c>
      <c r="L6" s="22">
        <f>IF(ISERROR($J6),"",INDEX(senior!R$2:R$74,$J6))</f>
        <v>4.6446759259259257E-2</v>
      </c>
      <c r="M6" s="22" t="str">
        <f>IF(ISERROR($J6),"",INDEX(senior!C$2:C$74,$J6))</f>
        <v>יופה פבל</v>
      </c>
      <c r="N6" s="22" t="str">
        <f>IF(ISERROR($J6),"",INDEX(senior!F$2:F$74,$J6))</f>
        <v>אבנר עוזי</v>
      </c>
      <c r="O6" s="22" t="str">
        <f>IF(ISERROR($J6),"",INDEX(senior!I$2:I$74,$J6))</f>
        <v>ציזיק דן</v>
      </c>
      <c r="P6" s="20">
        <f>IF(ISERROR(J6),0,P$1/L6*100)</f>
        <v>89.783204585098431</v>
      </c>
      <c r="Q6" s="21">
        <f>MATCH($A6,junior!Q$2:Q$68,0)</f>
        <v>10</v>
      </c>
      <c r="R6" s="21">
        <f>IF(ISERROR($Q6),"",INDEX(junior!A$2:A$68,$Q6))</f>
        <v>4</v>
      </c>
      <c r="S6" s="22" t="str">
        <f>IF(ISERROR($Q6),"",INDEX(junior!R$2:R$68,$Q6))</f>
        <v>1:17:32</v>
      </c>
      <c r="T6" s="22" t="str">
        <f>IF(ISERROR($Q6),"",INDEX(junior!C$2:C$68,$Q6))</f>
        <v>האופטמן עמי</v>
      </c>
      <c r="U6" s="22" t="str">
        <f>IF(ISERROR($Q6),"",INDEX(junior!F$2:F$68,$Q6))</f>
        <v>סונדק עמית</v>
      </c>
      <c r="V6" s="22" t="str">
        <f>IF(ISERROR($Q6),"",INDEX(junior!I$2:I$68,$Q6))</f>
        <v>לוינסון יהונתן</v>
      </c>
      <c r="W6" s="20">
        <f>IF(ISERROR(Q6),0,W$1/S6*100)</f>
        <v>69.991401547721409</v>
      </c>
      <c r="X6" s="21">
        <f>MATCH($A6,women!Q$2:Q$77,0)</f>
        <v>10</v>
      </c>
      <c r="Y6" s="21">
        <f>IF(ISERROR($X6),"",INDEX(women!A$2:A$77,$X6))</f>
        <v>4</v>
      </c>
      <c r="Z6" s="22">
        <f>IF(ISERROR($X6),"",INDEX(women!R$2:R$77,$X6))</f>
        <v>5.2048611111111108E-2</v>
      </c>
      <c r="AA6" s="22" t="str">
        <f>IF(ISERROR($X6),"",INDEX(women!C$2:C$77,$X6))</f>
        <v>יופה קתרינה</v>
      </c>
      <c r="AB6" s="22" t="str">
        <f>IF(ISERROR($X6),"",INDEX(women!F$2:F$77,$X6))</f>
        <v>זריהן בר</v>
      </c>
      <c r="AC6" s="22" t="str">
        <f>IF(ISERROR($X6),"",INDEX(women!I$2:I$77,$X6))</f>
        <v>לוי כרמל</v>
      </c>
      <c r="AD6" s="20">
        <f>IF(ISERROR(X6),0,AD$1/Z6*100)</f>
        <v>86.724482988659119</v>
      </c>
      <c r="AE6" t="str">
        <f>RIGHT(A6,1)</f>
        <v>1</v>
      </c>
    </row>
    <row r="7" spans="1:31" x14ac:dyDescent="0.25">
      <c r="A7" s="19" t="s">
        <v>62</v>
      </c>
      <c r="B7" s="20">
        <f>I7+P7+W7+AD7-MIN(P7,W7,AD7)</f>
        <v>250.81918196727185</v>
      </c>
      <c r="C7" s="21">
        <f>MATCH($A7,open!Q$2:Q$90,0)</f>
        <v>7</v>
      </c>
      <c r="D7" s="21">
        <f>IF(ISERROR($C7),"",INDEX(open!A$2:A$90,$C7))</f>
        <v>3</v>
      </c>
      <c r="E7" s="22">
        <f>IF(ISERROR($C7),"",INDEX(open!R$2:R$90,$C7))</f>
        <v>4.071759259259259E-2</v>
      </c>
      <c r="F7" s="22" t="str">
        <f>IF(ISERROR($C7),"",INDEX(open!C$2:C$90,$C7))</f>
        <v>גריף דניאל</v>
      </c>
      <c r="G7" s="22" t="str">
        <f>IF(ISERROR($C7),"",INDEX(open!F$2:F$90,$C7))</f>
        <v>כהנא אלון</v>
      </c>
      <c r="H7" s="22" t="str">
        <f>IF(ISERROR($C7),"",INDEX(open!I$2:I$90,$C7))</f>
        <v>נוסבאום נדב</v>
      </c>
      <c r="I7" s="20">
        <f>IF(ISERROR(C7),0,I$1/E7*100)</f>
        <v>86.071631608868685</v>
      </c>
      <c r="J7" s="21">
        <f>MATCH($A7,senior!Q$2:Q$74,0)</f>
        <v>10</v>
      </c>
      <c r="K7" s="21">
        <f>IF(ISERROR($J7),"",INDEX(senior!A$2:A$74,$J7))</f>
        <v>4</v>
      </c>
      <c r="L7" s="22">
        <f>IF(ISERROR($J7),"",INDEX(senior!R$2:R$74,$J7))</f>
        <v>5.0879629629629629E-2</v>
      </c>
      <c r="M7" s="22" t="str">
        <f>IF(ISERROR($J7),"",INDEX(senior!C$2:C$74,$J7))</f>
        <v>הימן רז</v>
      </c>
      <c r="N7" s="22" t="str">
        <f>IF(ISERROR($J7),"",INDEX(senior!F$2:F$74,$J7))</f>
        <v>כספי שי</v>
      </c>
      <c r="O7" s="22" t="str">
        <f>IF(ISERROR($J7),"",INDEX(senior!I$2:I$74,$J7))</f>
        <v>הימן רפי</v>
      </c>
      <c r="P7" s="20">
        <f>IF(ISERROR(J7),0,P$1/L7*100)</f>
        <v>81.960873521383064</v>
      </c>
      <c r="Q7" s="21">
        <f>MATCH($A7,junior!Q$2:Q$68,0)</f>
        <v>7</v>
      </c>
      <c r="R7" s="21">
        <f>IF(ISERROR($Q7),"",INDEX(junior!A$2:A$68,$Q7))</f>
        <v>3</v>
      </c>
      <c r="S7" s="22" t="str">
        <f>IF(ISERROR($Q7),"",INDEX(junior!R$2:R$68,$Q7))</f>
        <v>1:05:33</v>
      </c>
      <c r="T7" s="22" t="str">
        <f>IF(ISERROR($Q7),"",INDEX(junior!C$2:C$68,$Q7))</f>
        <v>מינסקי עדי</v>
      </c>
      <c r="U7" s="22" t="str">
        <f>IF(ISERROR($Q7),"",INDEX(junior!F$2:F$68,$Q7))</f>
        <v>קלקשטיין יובל</v>
      </c>
      <c r="V7" s="22" t="str">
        <f>IF(ISERROR($Q7),"",INDEX(junior!I$2:I$68,$Q7))</f>
        <v>הימן ניב</v>
      </c>
      <c r="W7" s="20">
        <f>IF(ISERROR(Q7),0,W$1/S7*100)</f>
        <v>82.786676837020082</v>
      </c>
      <c r="X7" s="21">
        <f>MATCH($A7,women!Q$2:Q$77,0)</f>
        <v>16</v>
      </c>
      <c r="Y7" s="21">
        <f>IF(ISERROR($X7),"",INDEX(women!A$2:A$77,$X7))</f>
        <v>6</v>
      </c>
      <c r="Z7" s="22">
        <f>IF(ISERROR($X7),"",INDEX(women!R$2:R$77,$X7))</f>
        <v>5.5312499999999994E-2</v>
      </c>
      <c r="AA7" s="22" t="str">
        <f>IF(ISERROR($X7),"",INDEX(women!C$2:C$77,$X7))</f>
        <v>קלקשטיין בר</v>
      </c>
      <c r="AB7" s="22" t="str">
        <f>IF(ISERROR($X7),"",INDEX(women!F$2:F$77,$X7))</f>
        <v>נוסבאום שרון</v>
      </c>
      <c r="AC7" s="22" t="str">
        <f>IF(ISERROR($X7),"",INDEX(women!I$2:I$77,$X7))</f>
        <v>ליפמן יעל</v>
      </c>
      <c r="AD7" s="20">
        <f>IF(ISERROR(X7),0,AD$1/Z7*100)</f>
        <v>81.607030759573135</v>
      </c>
      <c r="AE7" t="str">
        <f>RIGHT(A7,1)</f>
        <v>1</v>
      </c>
    </row>
    <row r="8" spans="1:31" x14ac:dyDescent="0.25">
      <c r="A8" s="19" t="s">
        <v>59</v>
      </c>
      <c r="B8" s="20">
        <f>I8+P8+W8+AD8-MIN(P8,W8,AD8)</f>
        <v>221.40507454032272</v>
      </c>
      <c r="C8" s="21">
        <f>MATCH($A8,open!Q$2:Q$90,0)</f>
        <v>13</v>
      </c>
      <c r="D8" s="21">
        <f>IF(ISERROR($C8),"",INDEX(open!A$2:A$90,$C8))</f>
        <v>5</v>
      </c>
      <c r="E8" s="22">
        <f>IF(ISERROR($C8),"",INDEX(open!R$2:R$90,$C8))</f>
        <v>4.207175925925926E-2</v>
      </c>
      <c r="F8" s="22" t="str">
        <f>IF(ISERROR($C8),"",INDEX(open!C$2:C$90,$C8))</f>
        <v>סגל זף</v>
      </c>
      <c r="G8" s="22" t="str">
        <f>IF(ISERROR($C8),"",INDEX(open!F$2:F$90,$C8))</f>
        <v>שפר שחר</v>
      </c>
      <c r="H8" s="22" t="str">
        <f>IF(ISERROR($C8),"",INDEX(open!I$2:I$90,$C8))</f>
        <v>זורע אלון</v>
      </c>
      <c r="I8" s="20">
        <f>IF(ISERROR(C8),0,I$1/E8*100)</f>
        <v>83.301237964236591</v>
      </c>
      <c r="J8" s="21">
        <f>MATCH($A8,senior!Q$2:Q$74,0)</f>
        <v>16</v>
      </c>
      <c r="K8" s="21">
        <f>IF(ISERROR($J8),"",INDEX(senior!A$2:A$74,$J8))</f>
        <v>6</v>
      </c>
      <c r="L8" s="22">
        <f>IF(ISERROR($J8),"",INDEX(senior!R$2:R$74,$J8))</f>
        <v>5.5150462962962964E-2</v>
      </c>
      <c r="M8" s="22" t="str">
        <f>IF(ISERROR($J8),"",INDEX(senior!C$2:C$74,$J8))</f>
        <v>גרינברג גיל</v>
      </c>
      <c r="N8" s="22" t="str">
        <f>IF(ISERROR($J8),"",INDEX(senior!F$2:F$74,$J8))</f>
        <v>גלילי גיא</v>
      </c>
      <c r="O8" s="22" t="str">
        <f>IF(ISERROR($J8),"",INDEX(senior!I$2:I$74,$J8))</f>
        <v>רביד נעמי</v>
      </c>
      <c r="P8" s="20">
        <f>IF(ISERROR(J8),0,P$1/L8*100)</f>
        <v>75.613850996852037</v>
      </c>
      <c r="Q8" s="21" t="e">
        <f>MATCH($A8,junior!Q$2:Q$68,0)</f>
        <v>#N/A</v>
      </c>
      <c r="R8" s="21" t="str">
        <f>IF(ISERROR($Q8),"",INDEX(junior!A$2:A$68,$Q8))</f>
        <v/>
      </c>
      <c r="S8" s="22" t="str">
        <f>IF(ISERROR($Q8),"",INDEX(junior!R$2:R$68,$Q8))</f>
        <v/>
      </c>
      <c r="T8" s="22" t="str">
        <f>IF(ISERROR($Q8),"",INDEX(junior!C$2:C$68,$Q8))</f>
        <v/>
      </c>
      <c r="U8" s="22" t="str">
        <f>IF(ISERROR($Q8),"",INDEX(junior!F$2:F$68,$Q8))</f>
        <v/>
      </c>
      <c r="V8" s="22" t="str">
        <f>IF(ISERROR($Q8),"",INDEX(junior!I$2:I$68,$Q8))</f>
        <v/>
      </c>
      <c r="W8" s="20">
        <f>IF(ISERROR(Q8),0,W$1/S8*100)</f>
        <v>0</v>
      </c>
      <c r="X8" s="21">
        <f>MATCH($A8,women!Q$2:Q$77,0)</f>
        <v>28</v>
      </c>
      <c r="Y8" s="21">
        <f>IF(ISERROR($X8),"",INDEX(women!A$2:A$77,$X8))</f>
        <v>10</v>
      </c>
      <c r="Z8" s="22">
        <f>IF(ISERROR($X8),"",INDEX(women!R$2:R$77,$X8))</f>
        <v>7.2233796296296296E-2</v>
      </c>
      <c r="AA8" s="22" t="str">
        <f>IF(ISERROR($X8),"",INDEX(women!C$2:C$77,$X8))</f>
        <v>קלמנוביץ מיטל</v>
      </c>
      <c r="AB8" s="22" t="str">
        <f>IF(ISERROR($X8),"",INDEX(women!F$2:F$77,$X8))</f>
        <v>רביד דליה</v>
      </c>
      <c r="AC8" s="22" t="str">
        <f>IF(ISERROR($X8),"",INDEX(women!I$2:I$77,$X8))</f>
        <v>חלבה תמר</v>
      </c>
      <c r="AD8" s="20">
        <f>IF(ISERROR(X8),0,AD$1/Z8*100)</f>
        <v>62.489985579234094</v>
      </c>
      <c r="AE8" t="str">
        <f>RIGHT(A8,1)</f>
        <v>1</v>
      </c>
    </row>
    <row r="9" spans="1:31" x14ac:dyDescent="0.25">
      <c r="A9" s="19" t="s">
        <v>70</v>
      </c>
      <c r="B9" s="20">
        <f>I9+P9+W9+AD9-MIN(P9,W9,AD9)</f>
        <v>183.30359655792336</v>
      </c>
      <c r="C9" s="21">
        <f>MATCH($A9,open!Q$2:Q$90,0)</f>
        <v>55</v>
      </c>
      <c r="D9" s="21">
        <f>IF(ISERROR($C9),"",INDEX(open!A$2:A$90,$C9))</f>
        <v>19</v>
      </c>
      <c r="E9" s="22">
        <f>IF(ISERROR($C9),"",INDEX(open!R$2:R$90,$C9))</f>
        <v>5.4502314814814816E-2</v>
      </c>
      <c r="F9" s="22" t="str">
        <f>IF(ISERROR($C9),"",INDEX(open!C$2:C$90,$C9))</f>
        <v>גפן גוש</v>
      </c>
      <c r="G9" s="22" t="str">
        <f>IF(ISERROR($C9),"",INDEX(open!F$2:F$90,$C9))</f>
        <v>רם שי</v>
      </c>
      <c r="H9" s="22" t="str">
        <f>IF(ISERROR($C9),"",INDEX(open!I$2:I$90,$C9))</f>
        <v>כהן תומר</v>
      </c>
      <c r="I9" s="20">
        <f>IF(ISERROR(C9),0,I$1/E9*100)</f>
        <v>64.302399660225106</v>
      </c>
      <c r="J9" s="21">
        <f>MATCH($A9,senior!Q$2:Q$74,0)</f>
        <v>58</v>
      </c>
      <c r="K9" s="21">
        <f>IF(ISERROR($J9),"",INDEX(senior!A$2:A$74,$J9))</f>
        <v>21</v>
      </c>
      <c r="L9" s="22">
        <f>IF(ISERROR($J9),"",INDEX(senior!R$2:R$74,$J9))</f>
        <v>7.7268518518518514E-2</v>
      </c>
      <c r="M9" s="22" t="str">
        <f>IF(ISERROR($J9),"",INDEX(senior!C$2:C$74,$J9))</f>
        <v>ברג דוד</v>
      </c>
      <c r="N9" s="22" t="str">
        <f>IF(ISERROR($J9),"",INDEX(senior!F$2:F$74,$J9))</f>
        <v>ברקוביץ עמירן</v>
      </c>
      <c r="O9" s="22" t="str">
        <f>IF(ISERROR($J9),"",INDEX(senior!I$2:I$74,$J9))</f>
        <v>וידר יואב</v>
      </c>
      <c r="P9" s="20">
        <f>IF(ISERROR(J9),0,P$1/L9*100)</f>
        <v>53.969442780107848</v>
      </c>
      <c r="Q9" s="21">
        <f>MATCH($A9,junior!Q$2:Q$68,0)</f>
        <v>16</v>
      </c>
      <c r="R9" s="21">
        <f>IF(ISERROR($Q9),"",INDEX(junior!A$2:A$68,$Q9))</f>
        <v>6</v>
      </c>
      <c r="S9" s="22" t="str">
        <f>IF(ISERROR($Q9),"",INDEX(junior!R$2:R$68,$Q9))</f>
        <v>1:29:36</v>
      </c>
      <c r="T9" s="22" t="str">
        <f>IF(ISERROR($Q9),"",INDEX(junior!C$2:C$68,$Q9))</f>
        <v>סופר עומר</v>
      </c>
      <c r="U9" s="22" t="str">
        <f>IF(ISERROR($Q9),"",INDEX(junior!F$2:F$68,$Q9))</f>
        <v>קולטון דין</v>
      </c>
      <c r="V9" s="22" t="str">
        <f>IF(ISERROR($Q9),"",INDEX(junior!I$2:I$68,$Q9))</f>
        <v>עברי עידו</v>
      </c>
      <c r="W9" s="20">
        <f>IF(ISERROR(Q9),0,W$1/S9*100)</f>
        <v>60.56547619047619</v>
      </c>
      <c r="X9" s="21">
        <f>MATCH($A9,women!Q$2:Q$77,0)</f>
        <v>37</v>
      </c>
      <c r="Y9" s="21">
        <f>IF(ISERROR($X9),"",INDEX(women!A$2:A$77,$X9))</f>
        <v>13</v>
      </c>
      <c r="Z9" s="22">
        <f>IF(ISERROR($X9),"",INDEX(women!R$2:R$77,$X9))</f>
        <v>7.7245370370370367E-2</v>
      </c>
      <c r="AA9" s="22" t="str">
        <f>IF(ISERROR($X9),"",INDEX(women!C$2:C$77,$X9))</f>
        <v>ברבינג נעה</v>
      </c>
      <c r="AB9" s="22" t="str">
        <f>IF(ISERROR($X9),"",INDEX(women!F$2:F$77,$X9))</f>
        <v>מאיר ענת</v>
      </c>
      <c r="AC9" s="22" t="str">
        <f>IF(ISERROR($X9),"",INDEX(women!I$2:I$77,$X9))</f>
        <v>מאירקוביץ סופיה</v>
      </c>
      <c r="AD9" s="20">
        <f>IF(ISERROR(X9),0,AD$1/Z9*100)</f>
        <v>58.43572070722206</v>
      </c>
      <c r="AE9" t="str">
        <f>RIGHT(A9,1)</f>
        <v>1</v>
      </c>
    </row>
    <row r="10" spans="1:31" x14ac:dyDescent="0.25">
      <c r="A10" s="19" t="s">
        <v>182</v>
      </c>
      <c r="B10" s="20">
        <f>I10+P10+W10+AD10-MIN(P10,W10,AD10)</f>
        <v>176.06129113288119</v>
      </c>
      <c r="C10" s="21">
        <f>MATCH($A10,open!Q$2:Q$90,0)</f>
        <v>28</v>
      </c>
      <c r="D10" s="21">
        <f>IF(ISERROR($C10),"",INDEX(open!A$2:A$90,$C10))</f>
        <v>10</v>
      </c>
      <c r="E10" s="22">
        <f>IF(ISERROR($C10),"",INDEX(open!R$2:R$90,$C10))</f>
        <v>4.6076388888888882E-2</v>
      </c>
      <c r="F10" s="22" t="str">
        <f>IF(ISERROR($C10),"",INDEX(open!C$2:C$90,$C10))</f>
        <v>שפירא אורן</v>
      </c>
      <c r="G10" s="22" t="str">
        <f>IF(ISERROR($C10),"",INDEX(open!F$2:F$90,$C10))</f>
        <v>דבש אורי</v>
      </c>
      <c r="H10" s="22" t="str">
        <f>IF(ISERROR($C10),"",INDEX(open!I$2:I$90,$C10))</f>
        <v>אור יאיר</v>
      </c>
      <c r="I10" s="20">
        <f>IF(ISERROR(C10),0,I$1/E10*100)</f>
        <v>76.061291132881209</v>
      </c>
      <c r="J10" s="21" t="e">
        <f>MATCH($A10,senior!Q$2:Q$74,0)</f>
        <v>#N/A</v>
      </c>
      <c r="K10" s="21" t="str">
        <f>IF(ISERROR($J10),"",INDEX(senior!A$2:A$74,$J10))</f>
        <v/>
      </c>
      <c r="L10" s="22" t="str">
        <f>IF(ISERROR($J10),"",INDEX(senior!R$2:R$74,$J10))</f>
        <v/>
      </c>
      <c r="M10" s="22" t="str">
        <f>IF(ISERROR($J10),"",INDEX(senior!C$2:C$74,$J10))</f>
        <v/>
      </c>
      <c r="N10" s="22" t="str">
        <f>IF(ISERROR($J10),"",INDEX(senior!F$2:F$74,$J10))</f>
        <v/>
      </c>
      <c r="O10" s="22" t="str">
        <f>IF(ISERROR($J10),"",INDEX(senior!I$2:I$74,$J10))</f>
        <v/>
      </c>
      <c r="P10" s="20">
        <f>IF(ISERROR(J10),0,P$1/L10*100)</f>
        <v>0</v>
      </c>
      <c r="Q10" s="21" t="e">
        <f>MATCH($A10,junior!Q$2:Q$68,0)</f>
        <v>#N/A</v>
      </c>
      <c r="R10" s="21" t="str">
        <f>IF(ISERROR($Q10),"",INDEX(junior!A$2:A$68,$Q10))</f>
        <v/>
      </c>
      <c r="S10" s="22" t="str">
        <f>IF(ISERROR($Q10),"",INDEX(junior!R$2:R$68,$Q10))</f>
        <v/>
      </c>
      <c r="T10" s="22" t="str">
        <f>IF(ISERROR($Q10),"",INDEX(junior!C$2:C$68,$Q10))</f>
        <v/>
      </c>
      <c r="U10" s="22" t="str">
        <f>IF(ISERROR($Q10),"",INDEX(junior!F$2:F$68,$Q10))</f>
        <v/>
      </c>
      <c r="V10" s="22" t="str">
        <f>IF(ISERROR($Q10),"",INDEX(junior!I$2:I$68,$Q10))</f>
        <v/>
      </c>
      <c r="W10" s="20">
        <f>IF(ISERROR(Q10),0,W$1/S10*100)</f>
        <v>0</v>
      </c>
      <c r="X10" s="21">
        <f>MATCH($A10,women!Q$2:Q$77,0)</f>
        <v>1</v>
      </c>
      <c r="Y10" s="21">
        <f>IF(ISERROR($X10),"",INDEX(women!A$2:A$77,$X10))</f>
        <v>1</v>
      </c>
      <c r="Z10" s="22">
        <f>IF(ISERROR($X10),"",INDEX(women!R$2:R$77,$X10))</f>
        <v>4.5138888888888888E-2</v>
      </c>
      <c r="AA10" s="22" t="str">
        <f>IF(ISERROR($X10),"",INDEX(women!C$2:C$77,$X10))</f>
        <v>מאירקוביץ מרינה</v>
      </c>
      <c r="AB10" s="22" t="str">
        <f>IF(ISERROR($X10),"",INDEX(women!F$2:F$77,$X10))</f>
        <v>פיין נרי</v>
      </c>
      <c r="AC10" s="22" t="str">
        <f>IF(ISERROR($X10),"",INDEX(women!I$2:I$77,$X10))</f>
        <v>מרגלית טלאל</v>
      </c>
      <c r="AD10" s="20">
        <f>IF(ISERROR(X10),0,AD$1/Z10*100)</f>
        <v>100</v>
      </c>
      <c r="AE10" t="str">
        <f>RIGHT(A10,1)</f>
        <v>1</v>
      </c>
    </row>
    <row r="11" spans="1:31" x14ac:dyDescent="0.25">
      <c r="A11" s="19" t="s">
        <v>180</v>
      </c>
      <c r="B11" s="20">
        <f>I11+P11+W11+AD11-MIN(P11,W11,AD11)</f>
        <v>153.48521012344438</v>
      </c>
      <c r="C11" s="21">
        <f>MATCH($A11,open!Q$2:Q$90,0)</f>
        <v>4</v>
      </c>
      <c r="D11" s="21">
        <f>IF(ISERROR($C11),"",INDEX(open!A$2:A$90,$C11))</f>
        <v>2</v>
      </c>
      <c r="E11" s="22">
        <f>IF(ISERROR($C11),"",INDEX(open!R$2:R$90,$C11))</f>
        <v>3.888888888888889E-2</v>
      </c>
      <c r="F11" s="22" t="str">
        <f>IF(ISERROR($C11),"",INDEX(open!C$2:C$90,$C11))</f>
        <v>סירוטוב יבגני</v>
      </c>
      <c r="G11" s="22" t="str">
        <f>IF(ISERROR($C11),"",INDEX(open!F$2:F$90,$C11))</f>
        <v>גיא סבו</v>
      </c>
      <c r="H11" s="22" t="str">
        <f>IF(ISERROR($C11),"",INDEX(open!I$2:I$90,$C11))</f>
        <v>מרצנקו אלכסיי</v>
      </c>
      <c r="I11" s="20">
        <f>IF(ISERROR(C11),0,I$1/E11*100)</f>
        <v>90.11904761904762</v>
      </c>
      <c r="J11" s="21">
        <f>MATCH($A11,senior!Q$2:Q$74,0)</f>
        <v>40</v>
      </c>
      <c r="K11" s="21">
        <f>IF(ISERROR($J11),"",INDEX(senior!A$2:A$74,$J11))</f>
        <v>15</v>
      </c>
      <c r="L11" s="22">
        <f>IF(ISERROR($J11),"",INDEX(senior!R$2:R$74,$J11))</f>
        <v>6.581018518518518E-2</v>
      </c>
      <c r="M11" s="22" t="str">
        <f>IF(ISERROR($J11),"",INDEX(senior!C$2:C$74,$J11))</f>
        <v>פרצונוק דמיטרי</v>
      </c>
      <c r="N11" s="22" t="str">
        <f>IF(ISERROR($J11),"",INDEX(senior!F$2:F$74,$J11))</f>
        <v>בן הרים טל</v>
      </c>
      <c r="O11" s="22" t="str">
        <f>IF(ISERROR($J11),"",INDEX(senior!I$2:I$74,$J11))</f>
        <v>מורג בועז</v>
      </c>
      <c r="P11" s="20">
        <f>IF(ISERROR(J11),0,P$1/L11*100)</f>
        <v>63.366162504396762</v>
      </c>
      <c r="Q11" s="21" t="e">
        <f>MATCH($A11,junior!Q$2:Q$68,0)</f>
        <v>#N/A</v>
      </c>
      <c r="R11" s="21" t="str">
        <f>IF(ISERROR($Q11),"",INDEX(junior!A$2:A$68,$Q11))</f>
        <v/>
      </c>
      <c r="S11" s="22" t="str">
        <f>IF(ISERROR($Q11),"",INDEX(junior!R$2:R$68,$Q11))</f>
        <v/>
      </c>
      <c r="T11" s="22" t="str">
        <f>IF(ISERROR($Q11),"",INDEX(junior!C$2:C$68,$Q11))</f>
        <v/>
      </c>
      <c r="U11" s="22" t="str">
        <f>IF(ISERROR($Q11),"",INDEX(junior!F$2:F$68,$Q11))</f>
        <v/>
      </c>
      <c r="V11" s="22" t="str">
        <f>IF(ISERROR($Q11),"",INDEX(junior!I$2:I$68,$Q11))</f>
        <v/>
      </c>
      <c r="W11" s="20">
        <f>IF(ISERROR(Q11),0,W$1/S11*100)</f>
        <v>0</v>
      </c>
      <c r="X11" s="21" t="e">
        <f>MATCH($A11,women!Q$2:Q$77,0)</f>
        <v>#N/A</v>
      </c>
      <c r="Y11" s="21" t="str">
        <f>IF(ISERROR($X11),"",INDEX(women!A$2:A$77,$X11))</f>
        <v/>
      </c>
      <c r="Z11" s="22" t="str">
        <f>IF(ISERROR($X11),"",INDEX(women!R$2:R$77,$X11))</f>
        <v/>
      </c>
      <c r="AA11" s="22" t="str">
        <f>IF(ISERROR($X11),"",INDEX(women!C$2:C$77,$X11))</f>
        <v/>
      </c>
      <c r="AB11" s="22" t="str">
        <f>IF(ISERROR($X11),"",INDEX(women!F$2:F$77,$X11))</f>
        <v/>
      </c>
      <c r="AC11" s="22" t="str">
        <f>IF(ISERROR($X11),"",INDEX(women!I$2:I$77,$X11))</f>
        <v/>
      </c>
      <c r="AD11" s="20">
        <f>IF(ISERROR(X11),0,AD$1/Z11*100)</f>
        <v>0</v>
      </c>
      <c r="AE11" t="str">
        <f>RIGHT(A11,1)</f>
        <v>1</v>
      </c>
    </row>
    <row r="12" spans="1:31" x14ac:dyDescent="0.25">
      <c r="A12" s="19" t="s">
        <v>63</v>
      </c>
      <c r="B12" s="20">
        <f>I12+P12+W12+AD12-MIN(P12,W12,AD12)</f>
        <v>124.14409473859359</v>
      </c>
      <c r="C12" s="21">
        <f>MATCH($A12,open!Q$2:Q$90,0)</f>
        <v>70</v>
      </c>
      <c r="D12" s="21">
        <f>IF(ISERROR($C12),"",INDEX(open!A$2:A$90,$C12))</f>
        <v>24</v>
      </c>
      <c r="E12" s="22">
        <f>IF(ISERROR($C12),"",INDEX(open!R$2:R$90,$C12))</f>
        <v>6.0439814814814814E-2</v>
      </c>
      <c r="F12" s="22" t="str">
        <f>IF(ISERROR($C12),"",INDEX(open!C$2:C$90,$C12))</f>
        <v>שרון דניאל</v>
      </c>
      <c r="G12" s="22" t="str">
        <f>IF(ISERROR($C12),"",INDEX(open!F$2:F$90,$C12))</f>
        <v>פארן נועם</v>
      </c>
      <c r="H12" s="22" t="str">
        <f>IF(ISERROR($C12),"",INDEX(open!I$2:I$90,$C12))</f>
        <v>גלוזשטיין ולרי</v>
      </c>
      <c r="I12" s="20">
        <f>IF(ISERROR(C12),0,I$1/E12*100)</f>
        <v>57.985446189199543</v>
      </c>
      <c r="J12" s="21">
        <f>MATCH($A12,senior!Q$2:Q$74,0)</f>
        <v>28</v>
      </c>
      <c r="K12" s="21">
        <f>IF(ISERROR($J12),"",INDEX(senior!A$2:A$74,$J12))</f>
        <v>11</v>
      </c>
      <c r="L12" s="22">
        <f>IF(ISERROR($J12),"",INDEX(senior!R$2:R$74,$J12))</f>
        <v>6.3032407407407412E-2</v>
      </c>
      <c r="M12" s="22" t="str">
        <f>IF(ISERROR($J12),"",INDEX(senior!C$2:C$74,$J12))</f>
        <v>רז שלמה</v>
      </c>
      <c r="N12" s="22" t="str">
        <f>IF(ISERROR($J12),"",INDEX(senior!F$2:F$74,$J12))</f>
        <v>קורנברג ישראל</v>
      </c>
      <c r="O12" s="22" t="str">
        <f>IF(ISERROR($J12),"",INDEX(senior!I$2:I$74,$J12))</f>
        <v>זלצמן אלכס</v>
      </c>
      <c r="P12" s="20">
        <f>IF(ISERROR(J12),0,P$1/L12*100)</f>
        <v>66.158648549394044</v>
      </c>
      <c r="Q12" s="21" t="e">
        <f>MATCH($A12,junior!Q$2:Q$68,0)</f>
        <v>#N/A</v>
      </c>
      <c r="R12" s="21" t="str">
        <f>IF(ISERROR($Q12),"",INDEX(junior!A$2:A$68,$Q12))</f>
        <v/>
      </c>
      <c r="S12" s="22" t="str">
        <f>IF(ISERROR($Q12),"",INDEX(junior!R$2:R$68,$Q12))</f>
        <v/>
      </c>
      <c r="T12" s="22" t="str">
        <f>IF(ISERROR($Q12),"",INDEX(junior!C$2:C$68,$Q12))</f>
        <v/>
      </c>
      <c r="U12" s="22" t="str">
        <f>IF(ISERROR($Q12),"",INDEX(junior!F$2:F$68,$Q12))</f>
        <v/>
      </c>
      <c r="V12" s="22" t="str">
        <f>IF(ISERROR($Q12),"",INDEX(junior!I$2:I$68,$Q12))</f>
        <v/>
      </c>
      <c r="W12" s="20">
        <f>IF(ISERROR(Q12),0,W$1/S12*100)</f>
        <v>0</v>
      </c>
      <c r="X12" s="21" t="e">
        <f>MATCH($A12,women!Q$2:Q$77,0)</f>
        <v>#N/A</v>
      </c>
      <c r="Y12" s="21" t="str">
        <f>IF(ISERROR($X12),"",INDEX(women!A$2:A$77,$X12))</f>
        <v/>
      </c>
      <c r="Z12" s="22" t="str">
        <f>IF(ISERROR($X12),"",INDEX(women!R$2:R$77,$X12))</f>
        <v/>
      </c>
      <c r="AA12" s="22" t="str">
        <f>IF(ISERROR($X12),"",INDEX(women!C$2:C$77,$X12))</f>
        <v/>
      </c>
      <c r="AB12" s="22" t="str">
        <f>IF(ISERROR($X12),"",INDEX(women!F$2:F$77,$X12))</f>
        <v/>
      </c>
      <c r="AC12" s="22" t="str">
        <f>IF(ISERROR($X12),"",INDEX(women!I$2:I$77,$X12))</f>
        <v/>
      </c>
      <c r="AD12" s="20">
        <f>IF(ISERROR(X12),0,AD$1/Z12*100)</f>
        <v>0</v>
      </c>
      <c r="AE12" t="str">
        <f>RIGHT(A12,1)</f>
        <v>1</v>
      </c>
    </row>
    <row r="13" spans="1:31" x14ac:dyDescent="0.25">
      <c r="A13" s="19" t="s">
        <v>183</v>
      </c>
      <c r="B13" s="20">
        <f>I13+P13+W13+AD13-MIN(P13,W13,AD13)</f>
        <v>69.354099862574429</v>
      </c>
      <c r="C13" s="21">
        <f>MATCH($A13,open!Q$2:Q$90,0)</f>
        <v>46</v>
      </c>
      <c r="D13" s="21">
        <f>IF(ISERROR($C13),"",INDEX(open!A$2:A$90,$C13))</f>
        <v>16</v>
      </c>
      <c r="E13" s="22">
        <f>IF(ISERROR($C13),"",INDEX(open!R$2:R$90,$C13))</f>
        <v>5.0532407407407408E-2</v>
      </c>
      <c r="F13" s="22" t="str">
        <f>IF(ISERROR($C13),"",INDEX(open!C$2:C$90,$C13))</f>
        <v>קאופמן אסף</v>
      </c>
      <c r="G13" s="22" t="str">
        <f>IF(ISERROR($C13),"",INDEX(open!F$2:F$90,$C13))</f>
        <v>מרסר שי</v>
      </c>
      <c r="H13" s="22" t="str">
        <f>IF(ISERROR($C13),"",INDEX(open!I$2:I$90,$C13))</f>
        <v>בן דור יואב</v>
      </c>
      <c r="I13" s="20">
        <f>IF(ISERROR(C13),0,I$1/E13*100)</f>
        <v>69.354099862574429</v>
      </c>
      <c r="J13" s="21" t="e">
        <f>MATCH($A13,senior!Q$2:Q$74,0)</f>
        <v>#N/A</v>
      </c>
      <c r="K13" s="21" t="str">
        <f>IF(ISERROR($J13),"",INDEX(senior!A$2:A$74,$J13))</f>
        <v/>
      </c>
      <c r="L13" s="22" t="str">
        <f>IF(ISERROR($J13),"",INDEX(senior!R$2:R$74,$J13))</f>
        <v/>
      </c>
      <c r="M13" s="22" t="str">
        <f>IF(ISERROR($J13),"",INDEX(senior!C$2:C$74,$J13))</f>
        <v/>
      </c>
      <c r="N13" s="22" t="str">
        <f>IF(ISERROR($J13),"",INDEX(senior!F$2:F$74,$J13))</f>
        <v/>
      </c>
      <c r="O13" s="22" t="str">
        <f>IF(ISERROR($J13),"",INDEX(senior!I$2:I$74,$J13))</f>
        <v/>
      </c>
      <c r="P13" s="20">
        <f>IF(ISERROR(J13),0,P$1/L13*100)</f>
        <v>0</v>
      </c>
      <c r="Q13" s="21" t="e">
        <f>MATCH($A13,junior!Q$2:Q$68,0)</f>
        <v>#N/A</v>
      </c>
      <c r="R13" s="21" t="str">
        <f>IF(ISERROR($Q13),"",INDEX(junior!A$2:A$68,$Q13))</f>
        <v/>
      </c>
      <c r="S13" s="22" t="str">
        <f>IF(ISERROR($Q13),"",INDEX(junior!R$2:R$68,$Q13))</f>
        <v/>
      </c>
      <c r="T13" s="22" t="str">
        <f>IF(ISERROR($Q13),"",INDEX(junior!C$2:C$68,$Q13))</f>
        <v/>
      </c>
      <c r="U13" s="22" t="str">
        <f>IF(ISERROR($Q13),"",INDEX(junior!F$2:F$68,$Q13))</f>
        <v/>
      </c>
      <c r="V13" s="22" t="str">
        <f>IF(ISERROR($Q13),"",INDEX(junior!I$2:I$68,$Q13))</f>
        <v/>
      </c>
      <c r="W13" s="20">
        <f>IF(ISERROR(Q13),0,W$1/S13*100)</f>
        <v>0</v>
      </c>
      <c r="X13" s="21" t="e">
        <f>MATCH($A13,women!Q$2:Q$77,0)</f>
        <v>#N/A</v>
      </c>
      <c r="Y13" s="21" t="str">
        <f>IF(ISERROR($X13),"",INDEX(women!A$2:A$77,$X13))</f>
        <v/>
      </c>
      <c r="Z13" s="22" t="str">
        <f>IF(ISERROR($X13),"",INDEX(women!R$2:R$77,$X13))</f>
        <v/>
      </c>
      <c r="AA13" s="22" t="str">
        <f>IF(ISERROR($X13),"",INDEX(women!C$2:C$77,$X13))</f>
        <v/>
      </c>
      <c r="AB13" s="22" t="str">
        <f>IF(ISERROR($X13),"",INDEX(women!F$2:F$77,$X13))</f>
        <v/>
      </c>
      <c r="AC13" s="22" t="str">
        <f>IF(ISERROR($X13),"",INDEX(women!I$2:I$77,$X13))</f>
        <v/>
      </c>
      <c r="AD13" s="20">
        <f>IF(ISERROR(X13),0,AD$1/Z13*100)</f>
        <v>0</v>
      </c>
      <c r="AE13" t="str">
        <f>RIGHT(A13,1)</f>
        <v>1</v>
      </c>
    </row>
    <row r="14" spans="1:31" x14ac:dyDescent="0.25">
      <c r="A14" s="15" t="s">
        <v>60</v>
      </c>
      <c r="B14" s="16">
        <f>I14+P14+W14+AD14-MIN(P14,W14,AD14)</f>
        <v>218.48932613977863</v>
      </c>
      <c r="C14" s="17">
        <f>MATCH($A14,open!Q$2:Q$90,0)</f>
        <v>22</v>
      </c>
      <c r="D14" s="17">
        <f>IF(ISERROR($C14),"",INDEX(open!A$2:A$90,$C14))</f>
        <v>8</v>
      </c>
      <c r="E14" s="18">
        <f>IF(ISERROR($C14),"",INDEX(open!R$2:R$90,$C14))</f>
        <v>4.5520833333333337E-2</v>
      </c>
      <c r="F14" s="18" t="str">
        <f>IF(ISERROR($C14),"",INDEX(open!C$2:C$90,$C14))</f>
        <v>פניני תומר</v>
      </c>
      <c r="G14" s="18" t="str">
        <f>IF(ISERROR($C14),"",INDEX(open!F$2:F$90,$C14))</f>
        <v>שמואלי מופז</v>
      </c>
      <c r="H14" s="18" t="str">
        <f>IF(ISERROR($C14),"",INDEX(open!I$2:I$90,$C14))</f>
        <v>שמואלי חן</v>
      </c>
      <c r="I14" s="16">
        <f>IF(ISERROR(C14),0,I$1/E14*100)</f>
        <v>76.989575387744722</v>
      </c>
      <c r="J14" s="17">
        <f>MATCH($A14,senior!Q$2:Q$74,0)</f>
        <v>22</v>
      </c>
      <c r="K14" s="17">
        <f>IF(ISERROR($J14),"",INDEX(senior!A$2:A$74,$J14))</f>
        <v>8</v>
      </c>
      <c r="L14" s="18">
        <f>IF(ISERROR($J14),"",INDEX(senior!R$2:R$74,$J14))</f>
        <v>6.039351851851852E-2</v>
      </c>
      <c r="M14" s="18" t="str">
        <f>IF(ISERROR($J14),"",INDEX(senior!C$2:C$74,$J14))</f>
        <v>יבסייב אריה</v>
      </c>
      <c r="N14" s="18" t="str">
        <f>IF(ISERROR($J14),"",INDEX(senior!F$2:F$74,$J14))</f>
        <v>שמואלי אשר</v>
      </c>
      <c r="O14" s="18" t="str">
        <f>IF(ISERROR($J14),"",INDEX(senior!I$2:I$74,$J14))</f>
        <v>ארד ארז</v>
      </c>
      <c r="P14" s="16">
        <f>IF(ISERROR(J14),0,P$1/L14*100)</f>
        <v>69.049444231506314</v>
      </c>
      <c r="Q14" s="17" t="e">
        <f>MATCH($A14,junior!Q$2:Q$68,0)</f>
        <v>#N/A</v>
      </c>
      <c r="R14" s="17" t="str">
        <f>IF(ISERROR($Q14),"",INDEX(junior!A$2:A$68,$Q14))</f>
        <v/>
      </c>
      <c r="S14" s="18" t="str">
        <f>IF(ISERROR($Q14),"",INDEX(junior!R$2:R$68,$Q14))</f>
        <v/>
      </c>
      <c r="T14" s="18" t="str">
        <f>IF(ISERROR($Q14),"",INDEX(junior!C$2:C$68,$Q14))</f>
        <v/>
      </c>
      <c r="U14" s="18" t="str">
        <f>IF(ISERROR($Q14),"",INDEX(junior!F$2:F$68,$Q14))</f>
        <v/>
      </c>
      <c r="V14" s="18" t="str">
        <f>IF(ISERROR($Q14),"",INDEX(junior!I$2:I$68,$Q14))</f>
        <v/>
      </c>
      <c r="W14" s="16">
        <f>IF(ISERROR(Q14),0,W$1/S14*100)</f>
        <v>0</v>
      </c>
      <c r="X14" s="17">
        <f>MATCH($A14,women!Q$2:Q$77,0)</f>
        <v>19</v>
      </c>
      <c r="Y14" s="17">
        <f>IF(ISERROR($X14),"",INDEX(women!A$2:A$77,$X14))</f>
        <v>7</v>
      </c>
      <c r="Z14" s="18">
        <f>IF(ISERROR($X14),"",INDEX(women!R$2:R$77,$X14))</f>
        <v>6.2303240740740735E-2</v>
      </c>
      <c r="AA14" s="18" t="str">
        <f>IF(ISERROR($X14),"",INDEX(women!C$2:C$77,$X14))</f>
        <v>יסעור ענבר</v>
      </c>
      <c r="AB14" s="18" t="str">
        <f>IF(ISERROR($X14),"",INDEX(women!F$2:F$77,$X14))</f>
        <v>זילברשטיין נגה</v>
      </c>
      <c r="AC14" s="18" t="str">
        <f>IF(ISERROR($X14),"",INDEX(women!I$2:I$77,$X14))</f>
        <v>זילברשטיין נעמה</v>
      </c>
      <c r="AD14" s="16">
        <f>IF(ISERROR(X14),0,AD$1/Z14*100)</f>
        <v>72.45030652052759</v>
      </c>
      <c r="AE14" t="str">
        <f>RIGHT(A14,1)</f>
        <v>2</v>
      </c>
    </row>
    <row r="15" spans="1:31" x14ac:dyDescent="0.25">
      <c r="A15" s="15" t="s">
        <v>66</v>
      </c>
      <c r="B15" s="16">
        <f>I15+P15+W15+AD15-MIN(P15,W15,AD15)</f>
        <v>208.99308072739166</v>
      </c>
      <c r="C15" s="17">
        <f>MATCH($A15,open!Q$2:Q$90,0)</f>
        <v>76</v>
      </c>
      <c r="D15" s="17">
        <f>IF(ISERROR($C15),"",INDEX(open!A$2:A$90,$C15))</f>
        <v>26</v>
      </c>
      <c r="E15" s="18">
        <f>IF(ISERROR($C15),"",INDEX(open!R$2:R$90,$C15))</f>
        <v>6.6631944444444438E-2</v>
      </c>
      <c r="F15" s="18" t="str">
        <f>IF(ISERROR($C15),"",INDEX(open!C$2:C$90,$C15))</f>
        <v>יוגב רביב</v>
      </c>
      <c r="G15" s="18" t="str">
        <f>IF(ISERROR($C15),"",INDEX(open!F$2:F$90,$C15))</f>
        <v>מצפון גיורא</v>
      </c>
      <c r="H15" s="18" t="str">
        <f>IF(ISERROR($C15),"",INDEX(open!I$2:I$90,$C15))</f>
        <v>שחר ליעד</v>
      </c>
      <c r="I15" s="16">
        <f>IF(ISERROR(C15),0,I$1/E15*100)</f>
        <v>52.596838631231549</v>
      </c>
      <c r="J15" s="17">
        <f>MATCH($A15,senior!Q$2:Q$74,0)</f>
        <v>25</v>
      </c>
      <c r="K15" s="17">
        <f>IF(ISERROR($J15),"",INDEX(senior!A$2:A$74,$J15))</f>
        <v>9</v>
      </c>
      <c r="L15" s="18">
        <f>IF(ISERROR($J15),"",INDEX(senior!R$2:R$74,$J15))</f>
        <v>6.2268518518518522E-2</v>
      </c>
      <c r="M15" s="18" t="str">
        <f>IF(ISERROR($J15),"",INDEX(senior!C$2:C$74,$J15))</f>
        <v>ברקאי עזרא</v>
      </c>
      <c r="N15" s="18" t="str">
        <f>IF(ISERROR($J15),"",INDEX(senior!F$2:F$74,$J15))</f>
        <v>בריהודה יונתן</v>
      </c>
      <c r="O15" s="18" t="str">
        <f>IF(ISERROR($J15),"",INDEX(senior!I$2:I$74,$J15))</f>
        <v>לוז יואב</v>
      </c>
      <c r="P15" s="16">
        <f>IF(ISERROR(J15),0,P$1/L15*100)</f>
        <v>66.970260223048314</v>
      </c>
      <c r="Q15" s="17">
        <f>MATCH($A15,junior!Q$2:Q$68,0)</f>
        <v>4</v>
      </c>
      <c r="R15" s="17">
        <f>IF(ISERROR($Q15),"",INDEX(junior!A$2:A$68,$Q15))</f>
        <v>2</v>
      </c>
      <c r="S15" s="18" t="str">
        <f>IF(ISERROR($Q15),"",INDEX(junior!R$2:R$68,$Q15))</f>
        <v>1:00:41</v>
      </c>
      <c r="T15" s="18" t="str">
        <f>IF(ISERROR($Q15),"",INDEX(junior!C$2:C$68,$Q15))</f>
        <v>אליאש אור</v>
      </c>
      <c r="U15" s="18" t="str">
        <f>IF(ISERROR($Q15),"",INDEX(junior!F$2:F$68,$Q15))</f>
        <v>יוגב שחר</v>
      </c>
      <c r="V15" s="18" t="str">
        <f>IF(ISERROR($Q15),"",INDEX(junior!I$2:I$68,$Q15))</f>
        <v>יותם שרון</v>
      </c>
      <c r="W15" s="16">
        <f>IF(ISERROR(Q15),0,W$1/S15*100)</f>
        <v>89.42598187311178</v>
      </c>
      <c r="X15" s="17" t="e">
        <f>MATCH($A15,women!Q$2:Q$77,0)</f>
        <v>#N/A</v>
      </c>
      <c r="Y15" s="17" t="str">
        <f>IF(ISERROR($X15),"",INDEX(women!A$2:A$77,$X15))</f>
        <v/>
      </c>
      <c r="Z15" s="18" t="str">
        <f>IF(ISERROR($X15),"",INDEX(women!R$2:R$77,$X15))</f>
        <v/>
      </c>
      <c r="AA15" s="18" t="str">
        <f>IF(ISERROR($X15),"",INDEX(women!C$2:C$77,$X15))</f>
        <v/>
      </c>
      <c r="AB15" s="18" t="str">
        <f>IF(ISERROR($X15),"",INDEX(women!F$2:F$77,$X15))</f>
        <v/>
      </c>
      <c r="AC15" s="18" t="str">
        <f>IF(ISERROR($X15),"",INDEX(women!I$2:I$77,$X15))</f>
        <v/>
      </c>
      <c r="AD15" s="16">
        <f>IF(ISERROR(X15),0,AD$1/Z15*100)</f>
        <v>0</v>
      </c>
      <c r="AE15" t="str">
        <f>RIGHT(A15,1)</f>
        <v>2</v>
      </c>
    </row>
    <row r="16" spans="1:31" x14ac:dyDescent="0.25">
      <c r="A16" s="15" t="s">
        <v>65</v>
      </c>
      <c r="B16" s="16">
        <f>I16+P16+W16+AD16-MIN(P16,W16,AD16)</f>
        <v>208.65736003005313</v>
      </c>
      <c r="C16" s="17">
        <f>MATCH($A16,open!Q$2:Q$90,0)</f>
        <v>16</v>
      </c>
      <c r="D16" s="17">
        <f>IF(ISERROR($C16),"",INDEX(open!A$2:A$90,$C16))</f>
        <v>6</v>
      </c>
      <c r="E16" s="18">
        <f>IF(ISERROR($C16),"",INDEX(open!R$2:R$90,$C16))</f>
        <v>4.2893518518518518E-2</v>
      </c>
      <c r="F16" s="18" t="str">
        <f>IF(ISERROR($C16),"",INDEX(open!C$2:C$90,$C16))</f>
        <v>הימן אייל</v>
      </c>
      <c r="G16" s="18" t="str">
        <f>IF(ISERROR($C16),"",INDEX(open!F$2:F$90,$C16))</f>
        <v>סגל תום</v>
      </c>
      <c r="H16" s="18" t="str">
        <f>IF(ISERROR($C16),"",INDEX(open!I$2:I$90,$C16))</f>
        <v>ליפמן אשל</v>
      </c>
      <c r="I16" s="16">
        <f>IF(ISERROR(C16),0,I$1/E16*100)</f>
        <v>81.705342687533729</v>
      </c>
      <c r="J16" s="17">
        <f>MATCH($A16,senior!Q$2:Q$74,0)</f>
        <v>19</v>
      </c>
      <c r="K16" s="17">
        <f>IF(ISERROR($J16),"",INDEX(senior!A$2:A$74,$J16))</f>
        <v>7</v>
      </c>
      <c r="L16" s="18">
        <f>IF(ISERROR($J16),"",INDEX(senior!R$2:R$74,$J16))</f>
        <v>5.8298611111111114E-2</v>
      </c>
      <c r="M16" s="18" t="str">
        <f>IF(ISERROR($J16),"",INDEX(senior!C$2:C$74,$J16))</f>
        <v>ליפמן רמי</v>
      </c>
      <c r="N16" s="18" t="str">
        <f>IF(ISERROR($J16),"",INDEX(senior!F$2:F$74,$J16))</f>
        <v>בוכבינדר מודי</v>
      </c>
      <c r="O16" s="18" t="str">
        <f>IF(ISERROR($J16),"",INDEX(senior!I$2:I$74,$J16))</f>
        <v>כהנא איתן</v>
      </c>
      <c r="P16" s="16">
        <f>IF(ISERROR(J16),0,P$1/L16*100)</f>
        <v>71.530673019654543</v>
      </c>
      <c r="Q16" s="17" t="e">
        <f>MATCH($A16,junior!Q$2:Q$68,0)</f>
        <v>#N/A</v>
      </c>
      <c r="R16" s="17" t="str">
        <f>IF(ISERROR($Q16),"",INDEX(junior!A$2:A$68,$Q16))</f>
        <v/>
      </c>
      <c r="S16" s="18" t="str">
        <f>IF(ISERROR($Q16),"",INDEX(junior!R$2:R$68,$Q16))</f>
        <v/>
      </c>
      <c r="T16" s="18" t="str">
        <f>IF(ISERROR($Q16),"",INDEX(junior!C$2:C$68,$Q16))</f>
        <v/>
      </c>
      <c r="U16" s="18" t="str">
        <f>IF(ISERROR($Q16),"",INDEX(junior!F$2:F$68,$Q16))</f>
        <v/>
      </c>
      <c r="V16" s="18" t="str">
        <f>IF(ISERROR($Q16),"",INDEX(junior!I$2:I$68,$Q16))</f>
        <v/>
      </c>
      <c r="W16" s="16">
        <f>IF(ISERROR(Q16),0,W$1/S16*100)</f>
        <v>0</v>
      </c>
      <c r="X16" s="17">
        <f>MATCH($A16,women!Q$2:Q$77,0)</f>
        <v>43</v>
      </c>
      <c r="Y16" s="17">
        <f>IF(ISERROR($X16),"",INDEX(women!A$2:A$77,$X16))</f>
        <v>15</v>
      </c>
      <c r="Z16" s="18">
        <f>IF(ISERROR($X16),"",INDEX(women!R$2:R$77,$X16))</f>
        <v>8.144675925925926E-2</v>
      </c>
      <c r="AA16" s="18" t="str">
        <f>IF(ISERROR($X16),"",INDEX(women!C$2:C$77,$X16))</f>
        <v>הימן יונה</v>
      </c>
      <c r="AB16" s="18" t="str">
        <f>IF(ISERROR($X16),"",INDEX(women!F$2:F$77,$X16))</f>
        <v>קלקשטיין גלית</v>
      </c>
      <c r="AC16" s="18" t="str">
        <f>IF(ISERROR($X16),"",INDEX(women!I$2:I$77,$X16))</f>
        <v>חנטקוב מריה</v>
      </c>
      <c r="AD16" s="16">
        <f>IF(ISERROR(X16),0,AD$1/Z16*100)</f>
        <v>55.421344322864854</v>
      </c>
      <c r="AE16" t="str">
        <f>RIGHT(A16,1)</f>
        <v>2</v>
      </c>
    </row>
    <row r="17" spans="1:31" x14ac:dyDescent="0.25">
      <c r="A17" s="15" t="s">
        <v>61</v>
      </c>
      <c r="B17" s="16">
        <f>I17+P17+W17+AD17-MIN(P17,W17,AD17)</f>
        <v>207.95679355700827</v>
      </c>
      <c r="C17" s="17">
        <f>MATCH($A17,open!Q$2:Q$90,0)</f>
        <v>19</v>
      </c>
      <c r="D17" s="17">
        <f>IF(ISERROR($C17),"",INDEX(open!A$2:A$90,$C17))</f>
        <v>7</v>
      </c>
      <c r="E17" s="18">
        <f>IF(ISERROR($C17),"",INDEX(open!R$2:R$90,$C17))</f>
        <v>4.4803240740740741E-2</v>
      </c>
      <c r="F17" s="18" t="str">
        <f>IF(ISERROR($C17),"",INDEX(open!C$2:C$90,$C17))</f>
        <v>מנור איתי</v>
      </c>
      <c r="G17" s="18" t="str">
        <f>IF(ISERROR($C17),"",INDEX(open!F$2:F$90,$C17))</f>
        <v>אביעד אריאל</v>
      </c>
      <c r="H17" s="18" t="str">
        <f>IF(ISERROR($C17),"",INDEX(open!I$2:I$90,$C17))</f>
        <v>נתנאל יובל</v>
      </c>
      <c r="I17" s="16">
        <f>IF(ISERROR(C17),0,I$1/E17*100)</f>
        <v>78.222681477654348</v>
      </c>
      <c r="J17" s="17">
        <f>MATCH($A17,senior!Q$2:Q$74,0)</f>
        <v>37</v>
      </c>
      <c r="K17" s="17">
        <f>IF(ISERROR($J17),"",INDEX(senior!A$2:A$74,$J17))</f>
        <v>14</v>
      </c>
      <c r="L17" s="18">
        <f>IF(ISERROR($J17),"",INDEX(senior!R$2:R$74,$J17))</f>
        <v>6.5034722222222216E-2</v>
      </c>
      <c r="M17" s="18" t="str">
        <f>IF(ISERROR($J17),"",INDEX(senior!C$2:C$74,$J17))</f>
        <v>לוי יוסי</v>
      </c>
      <c r="N17" s="18" t="str">
        <f>IF(ISERROR($J17),"",INDEX(senior!F$2:F$74,$J17))</f>
        <v>תלם איתיאל</v>
      </c>
      <c r="O17" s="18" t="str">
        <f>IF(ISERROR($J17),"",INDEX(senior!I$2:I$74,$J17))</f>
        <v>שחר יוסי</v>
      </c>
      <c r="P17" s="16">
        <f>IF(ISERROR(J17),0,P$1/L17*100)</f>
        <v>64.12172984516819</v>
      </c>
      <c r="Q17" s="17" t="e">
        <f>MATCH($A17,junior!Q$2:Q$68,0)</f>
        <v>#N/A</v>
      </c>
      <c r="R17" s="17" t="str">
        <f>IF(ISERROR($Q17),"",INDEX(junior!A$2:A$68,$Q17))</f>
        <v/>
      </c>
      <c r="S17" s="18" t="str">
        <f>IF(ISERROR($Q17),"",INDEX(junior!R$2:R$68,$Q17))</f>
        <v/>
      </c>
      <c r="T17" s="18" t="str">
        <f>IF(ISERROR($Q17),"",INDEX(junior!C$2:C$68,$Q17))</f>
        <v/>
      </c>
      <c r="U17" s="18" t="str">
        <f>IF(ISERROR($Q17),"",INDEX(junior!F$2:F$68,$Q17))</f>
        <v/>
      </c>
      <c r="V17" s="18" t="str">
        <f>IF(ISERROR($Q17),"",INDEX(junior!I$2:I$68,$Q17))</f>
        <v/>
      </c>
      <c r="W17" s="16">
        <f>IF(ISERROR(Q17),0,W$1/S17*100)</f>
        <v>0</v>
      </c>
      <c r="X17" s="17">
        <f>MATCH($A17,women!Q$2:Q$77,0)</f>
        <v>22</v>
      </c>
      <c r="Y17" s="17">
        <f>IF(ISERROR($X17),"",INDEX(women!A$2:A$77,$X17))</f>
        <v>8</v>
      </c>
      <c r="Z17" s="18">
        <f>IF(ISERROR($X17),"",INDEX(women!R$2:R$77,$X17))</f>
        <v>6.87962962962963E-2</v>
      </c>
      <c r="AA17" s="18" t="str">
        <f>IF(ISERROR($X17),"",INDEX(women!C$2:C$77,$X17))</f>
        <v>ליסה מישלי</v>
      </c>
      <c r="AB17" s="18" t="str">
        <f>IF(ISERROR($X17),"",INDEX(women!F$2:F$77,$X17))</f>
        <v>עינב שביב</v>
      </c>
      <c r="AC17" s="18" t="str">
        <f>IF(ISERROR($X17),"",INDEX(women!I$2:I$77,$X17))</f>
        <v>אבה טייט</v>
      </c>
      <c r="AD17" s="16">
        <f>IF(ISERROR(X17),0,AD$1/Z17*100)</f>
        <v>65.612382234185731</v>
      </c>
      <c r="AE17" t="str">
        <f>RIGHT(A17,1)</f>
        <v>2</v>
      </c>
    </row>
    <row r="18" spans="1:31" x14ac:dyDescent="0.25">
      <c r="A18" s="15" t="s">
        <v>64</v>
      </c>
      <c r="B18" s="16">
        <f>I18+P18+W18+AD18-MIN(P18,W18,AD18)</f>
        <v>130.78130091439672</v>
      </c>
      <c r="C18" s="17">
        <f>MATCH($A18,open!Q$2:Q$90,0)</f>
        <v>37</v>
      </c>
      <c r="D18" s="17">
        <f>IF(ISERROR($C18),"",INDEX(open!A$2:A$90,$C18))</f>
        <v>13</v>
      </c>
      <c r="E18" s="18">
        <f>IF(ISERROR($C18),"",INDEX(open!R$2:R$90,$C18))</f>
        <v>4.9571759259259253E-2</v>
      </c>
      <c r="F18" s="18" t="str">
        <f>IF(ISERROR($C18),"",INDEX(open!C$2:C$90,$C18))</f>
        <v>שפי יוחאי</v>
      </c>
      <c r="G18" s="18" t="str">
        <f>IF(ISERROR($C18),"",INDEX(open!F$2:F$90,$C18))</f>
        <v>ורבין עודד</v>
      </c>
      <c r="H18" s="18" t="str">
        <f>IF(ISERROR($C18),"",INDEX(open!I$2:I$90,$C18))</f>
        <v>כהן נמרוד</v>
      </c>
      <c r="I18" s="16">
        <f>IF(ISERROR(C18),0,I$1/E18*100)</f>
        <v>70.698108802241435</v>
      </c>
      <c r="J18" s="17" t="e">
        <f>MATCH($A18,senior!Q$2:Q$74,0)</f>
        <v>#N/A</v>
      </c>
      <c r="K18" s="17" t="str">
        <f>IF(ISERROR($J18),"",INDEX(senior!A$2:A$74,$J18))</f>
        <v/>
      </c>
      <c r="L18" s="18" t="str">
        <f>IF(ISERROR($J18),"",INDEX(senior!R$2:R$74,$J18))</f>
        <v/>
      </c>
      <c r="M18" s="18" t="str">
        <f>IF(ISERROR($J18),"",INDEX(senior!C$2:C$74,$J18))</f>
        <v/>
      </c>
      <c r="N18" s="18" t="str">
        <f>IF(ISERROR($J18),"",INDEX(senior!F$2:F$74,$J18))</f>
        <v/>
      </c>
      <c r="O18" s="18" t="str">
        <f>IF(ISERROR($J18),"",INDEX(senior!I$2:I$74,$J18))</f>
        <v/>
      </c>
      <c r="P18" s="16">
        <f>IF(ISERROR(J18),0,P$1/L18*100)</f>
        <v>0</v>
      </c>
      <c r="Q18" s="17" t="e">
        <f>MATCH($A18,junior!Q$2:Q$68,0)</f>
        <v>#N/A</v>
      </c>
      <c r="R18" s="17" t="str">
        <f>IF(ISERROR($Q18),"",INDEX(junior!A$2:A$68,$Q18))</f>
        <v/>
      </c>
      <c r="S18" s="18" t="str">
        <f>IF(ISERROR($Q18),"",INDEX(junior!R$2:R$68,$Q18))</f>
        <v/>
      </c>
      <c r="T18" s="18" t="str">
        <f>IF(ISERROR($Q18),"",INDEX(junior!C$2:C$68,$Q18))</f>
        <v/>
      </c>
      <c r="U18" s="18" t="str">
        <f>IF(ISERROR($Q18),"",INDEX(junior!F$2:F$68,$Q18))</f>
        <v/>
      </c>
      <c r="V18" s="18" t="str">
        <f>IF(ISERROR($Q18),"",INDEX(junior!I$2:I$68,$Q18))</f>
        <v/>
      </c>
      <c r="W18" s="16">
        <f>IF(ISERROR(Q18),0,W$1/S18*100)</f>
        <v>0</v>
      </c>
      <c r="X18" s="17">
        <f>MATCH($A18,women!Q$2:Q$77,0)</f>
        <v>31</v>
      </c>
      <c r="Y18" s="17">
        <f>IF(ISERROR($X18),"",INDEX(women!A$2:A$77,$X18))</f>
        <v>11</v>
      </c>
      <c r="Z18" s="18">
        <f>IF(ISERROR($X18),"",INDEX(women!R$2:R$77,$X18))</f>
        <v>7.5127314814814813E-2</v>
      </c>
      <c r="AA18" s="18" t="str">
        <f>IF(ISERROR($X18),"",INDEX(women!C$2:C$77,$X18))</f>
        <v>מסינג טל</v>
      </c>
      <c r="AB18" s="18" t="str">
        <f>IF(ISERROR($X18),"",INDEX(women!F$2:F$77,$X18))</f>
        <v>סיפורים ענת</v>
      </c>
      <c r="AC18" s="18" t="str">
        <f>IF(ISERROR($X18),"",INDEX(women!I$2:I$77,$X18))</f>
        <v>מסינג אריאל</v>
      </c>
      <c r="AD18" s="16">
        <f>IF(ISERROR(X18),0,AD$1/Z18*100)</f>
        <v>60.083192112155295</v>
      </c>
      <c r="AE18" t="str">
        <f>RIGHT(A18,1)</f>
        <v>2</v>
      </c>
    </row>
    <row r="19" spans="1:31" x14ac:dyDescent="0.25">
      <c r="A19" s="15" t="s">
        <v>67</v>
      </c>
      <c r="B19" s="16">
        <f>I19+P19+W19+AD19-MIN(P19,W19,AD19)</f>
        <v>123.26164840609846</v>
      </c>
      <c r="C19" s="17">
        <f>MATCH($A19,open!Q$2:Q$90,0)</f>
        <v>67</v>
      </c>
      <c r="D19" s="17">
        <f>IF(ISERROR($C19),"",INDEX(open!A$2:A$90,$C19))</f>
        <v>23</v>
      </c>
      <c r="E19" s="18">
        <f>IF(ISERROR($C19),"",INDEX(open!R$2:R$90,$C19))</f>
        <v>5.6759259259259259E-2</v>
      </c>
      <c r="F19" s="18" t="str">
        <f>IF(ISERROR($C19),"",INDEX(open!C$2:C$90,$C19))</f>
        <v>ריינהרץ יניב</v>
      </c>
      <c r="G19" s="18" t="str">
        <f>IF(ISERROR($C19),"",INDEX(open!F$2:F$90,$C19))</f>
        <v>מינדל ברק</v>
      </c>
      <c r="H19" s="18" t="str">
        <f>IF(ISERROR($C19),"",INDEX(open!I$2:I$90,$C19))</f>
        <v>בולוטני מיכאל</v>
      </c>
      <c r="I19" s="16">
        <f>IF(ISERROR(C19),0,I$1/E19*100)</f>
        <v>61.745513866231647</v>
      </c>
      <c r="J19" s="17">
        <f>MATCH($A19,senior!Q$2:Q$74,0)</f>
        <v>43</v>
      </c>
      <c r="K19" s="17">
        <f>IF(ISERROR($J19),"",INDEX(senior!A$2:A$74,$J19))</f>
        <v>16</v>
      </c>
      <c r="L19" s="18">
        <f>IF(ISERROR($J19),"",INDEX(senior!R$2:R$74,$J19))</f>
        <v>6.7789351851851851E-2</v>
      </c>
      <c r="M19" s="18" t="str">
        <f>IF(ISERROR($J19),"",INDEX(senior!C$2:C$74,$J19))</f>
        <v>פרישפלס גים</v>
      </c>
      <c r="N19" s="18" t="str">
        <f>IF(ISERROR($J19),"",INDEX(senior!F$2:F$74,$J19))</f>
        <v>אבו גני שמואל</v>
      </c>
      <c r="O19" s="18" t="str">
        <f>IF(ISERROR($J19),"",INDEX(senior!I$2:I$74,$J19))</f>
        <v>פלוט אשר</v>
      </c>
      <c r="P19" s="16">
        <f>IF(ISERROR(J19),0,P$1/L19*100)</f>
        <v>61.516134539866819</v>
      </c>
      <c r="Q19" s="17" t="e">
        <f>MATCH($A19,junior!Q$2:Q$68,0)</f>
        <v>#N/A</v>
      </c>
      <c r="R19" s="17" t="str">
        <f>IF(ISERROR($Q19),"",INDEX(junior!A$2:A$68,$Q19))</f>
        <v/>
      </c>
      <c r="S19" s="18" t="str">
        <f>IF(ISERROR($Q19),"",INDEX(junior!R$2:R$68,$Q19))</f>
        <v/>
      </c>
      <c r="T19" s="18" t="str">
        <f>IF(ISERROR($Q19),"",INDEX(junior!C$2:C$68,$Q19))</f>
        <v/>
      </c>
      <c r="U19" s="18" t="str">
        <f>IF(ISERROR($Q19),"",INDEX(junior!F$2:F$68,$Q19))</f>
        <v/>
      </c>
      <c r="V19" s="18" t="str">
        <f>IF(ISERROR($Q19),"",INDEX(junior!I$2:I$68,$Q19))</f>
        <v/>
      </c>
      <c r="W19" s="16">
        <f>IF(ISERROR(Q19),0,W$1/S19*100)</f>
        <v>0</v>
      </c>
      <c r="X19" s="17" t="e">
        <f>MATCH($A19,women!Q$2:Q$77,0)</f>
        <v>#N/A</v>
      </c>
      <c r="Y19" s="17" t="str">
        <f>IF(ISERROR($X19),"",INDEX(women!A$2:A$77,$X19))</f>
        <v/>
      </c>
      <c r="Z19" s="18" t="str">
        <f>IF(ISERROR($X19),"",INDEX(women!R$2:R$77,$X19))</f>
        <v/>
      </c>
      <c r="AA19" s="18" t="str">
        <f>IF(ISERROR($X19),"",INDEX(women!C$2:C$77,$X19))</f>
        <v/>
      </c>
      <c r="AB19" s="18" t="str">
        <f>IF(ISERROR($X19),"",INDEX(women!F$2:F$77,$X19))</f>
        <v/>
      </c>
      <c r="AC19" s="18" t="str">
        <f>IF(ISERROR($X19),"",INDEX(women!I$2:I$77,$X19))</f>
        <v/>
      </c>
      <c r="AD19" s="16">
        <f>IF(ISERROR(X19),0,AD$1/Z19*100)</f>
        <v>0</v>
      </c>
      <c r="AE19" t="str">
        <f>RIGHT(A19,1)</f>
        <v>2</v>
      </c>
    </row>
    <row r="20" spans="1:31" x14ac:dyDescent="0.25">
      <c r="A20" s="15" t="s">
        <v>181</v>
      </c>
      <c r="B20" s="16">
        <f>I20+P20+W20+AD20-MIN(P20,W20,AD20)</f>
        <v>108.86912484844984</v>
      </c>
      <c r="C20" s="17">
        <f>MATCH($A20,open!Q$2:Q$90,0)</f>
        <v>73</v>
      </c>
      <c r="D20" s="17">
        <f>IF(ISERROR($C20),"",INDEX(open!A$2:A$90,$C20))</f>
        <v>25</v>
      </c>
      <c r="E20" s="18">
        <f>IF(ISERROR($C20),"",INDEX(open!R$2:R$90,$C20))</f>
        <v>6.6111111111111107E-2</v>
      </c>
      <c r="F20" s="18" t="str">
        <f>IF(ISERROR($C20),"",INDEX(open!C$2:C$90,$C20))</f>
        <v>רונן אייל</v>
      </c>
      <c r="G20" s="18" t="str">
        <f>IF(ISERROR($C20),"",INDEX(open!F$2:F$90,$C20))</f>
        <v>צופה איתי</v>
      </c>
      <c r="H20" s="18" t="str">
        <f>IF(ISERROR($C20),"",INDEX(open!I$2:I$90,$C20))</f>
        <v>צופה אופק</v>
      </c>
      <c r="I20" s="16">
        <f>IF(ISERROR(C20),0,I$1/E20*100)</f>
        <v>53.011204481792717</v>
      </c>
      <c r="J20" s="17" t="e">
        <f>MATCH($A20,senior!Q$2:Q$74,0)</f>
        <v>#N/A</v>
      </c>
      <c r="K20" s="17" t="str">
        <f>IF(ISERROR($J20),"",INDEX(senior!A$2:A$74,$J20))</f>
        <v/>
      </c>
      <c r="L20" s="18" t="str">
        <f>IF(ISERROR($J20),"",INDEX(senior!R$2:R$74,$J20))</f>
        <v/>
      </c>
      <c r="M20" s="18" t="str">
        <f>IF(ISERROR($J20),"",INDEX(senior!C$2:C$74,$J20))</f>
        <v/>
      </c>
      <c r="N20" s="18" t="str">
        <f>IF(ISERROR($J20),"",INDEX(senior!F$2:F$74,$J20))</f>
        <v/>
      </c>
      <c r="O20" s="18" t="str">
        <f>IF(ISERROR($J20),"",INDEX(senior!I$2:I$74,$J20))</f>
        <v/>
      </c>
      <c r="P20" s="16">
        <f>IF(ISERROR(J20),0,P$1/L20*100)</f>
        <v>0</v>
      </c>
      <c r="Q20" s="17" t="e">
        <f>MATCH($A20,junior!Q$2:Q$68,0)</f>
        <v>#N/A</v>
      </c>
      <c r="R20" s="17" t="str">
        <f>IF(ISERROR($Q20),"",INDEX(junior!A$2:A$68,$Q20))</f>
        <v/>
      </c>
      <c r="S20" s="18" t="str">
        <f>IF(ISERROR($Q20),"",INDEX(junior!R$2:R$68,$Q20))</f>
        <v/>
      </c>
      <c r="T20" s="18" t="str">
        <f>IF(ISERROR($Q20),"",INDEX(junior!C$2:C$68,$Q20))</f>
        <v/>
      </c>
      <c r="U20" s="18" t="str">
        <f>IF(ISERROR($Q20),"",INDEX(junior!F$2:F$68,$Q20))</f>
        <v/>
      </c>
      <c r="V20" s="18" t="str">
        <f>IF(ISERROR($Q20),"",INDEX(junior!I$2:I$68,$Q20))</f>
        <v/>
      </c>
      <c r="W20" s="16">
        <f>IF(ISERROR(Q20),0,W$1/S20*100)</f>
        <v>0</v>
      </c>
      <c r="X20" s="17">
        <f>MATCH($A20,women!Q$2:Q$77,0)</f>
        <v>40</v>
      </c>
      <c r="Y20" s="17">
        <f>IF(ISERROR($X20),"",INDEX(women!A$2:A$77,$X20))</f>
        <v>14</v>
      </c>
      <c r="Z20" s="18">
        <f>IF(ISERROR($X20),"",INDEX(women!R$2:R$77,$X20))</f>
        <v>8.0810185185185179E-2</v>
      </c>
      <c r="AA20" s="18" t="str">
        <f>IF(ISERROR($X20),"",INDEX(women!C$2:C$77,$X20))</f>
        <v>שינדלר לידי</v>
      </c>
      <c r="AB20" s="18" t="str">
        <f>IF(ISERROR($X20),"",INDEX(women!F$2:F$77,$X20))</f>
        <v>ברקוביץ מירב</v>
      </c>
      <c r="AC20" s="18" t="str">
        <f>IF(ISERROR($X20),"",INDEX(women!I$2:I$77,$X20))</f>
        <v>שינדלר יהודית</v>
      </c>
      <c r="AD20" s="16">
        <f>IF(ISERROR(X20),0,AD$1/Z20*100)</f>
        <v>55.857920366657119</v>
      </c>
      <c r="AE20" t="str">
        <f>RIGHT(A20,1)</f>
        <v>2</v>
      </c>
    </row>
    <row r="21" spans="1:31" x14ac:dyDescent="0.25">
      <c r="A21" s="15" t="s">
        <v>580</v>
      </c>
      <c r="B21" s="16">
        <f>I21+P21+W21+AD21-MIN(P21,W21,AD21)</f>
        <v>64.930618129392684</v>
      </c>
      <c r="C21" s="17" t="e">
        <f>MATCH($A21,open!Q$2:Q$90,0)</f>
        <v>#N/A</v>
      </c>
      <c r="D21" s="17" t="str">
        <f>IF(ISERROR($C21),"",INDEX(open!A$2:A$90,$C21))</f>
        <v/>
      </c>
      <c r="E21" s="18" t="str">
        <f>IF(ISERROR($C21),"",INDEX(open!R$2:R$90,$C21))</f>
        <v/>
      </c>
      <c r="F21" s="18" t="str">
        <f>IF(ISERROR($C21),"",INDEX(open!C$2:C$90,$C21))</f>
        <v/>
      </c>
      <c r="G21" s="18" t="str">
        <f>IF(ISERROR($C21),"",INDEX(open!F$2:F$90,$C21))</f>
        <v/>
      </c>
      <c r="H21" s="18" t="str">
        <f>IF(ISERROR($C21),"",INDEX(open!I$2:I$90,$C21))</f>
        <v/>
      </c>
      <c r="I21" s="16">
        <f>IF(ISERROR(C21),0,I$1/E21*100)</f>
        <v>0</v>
      </c>
      <c r="J21" s="17">
        <f>MATCH($A21,senior!Q$2:Q$74,0)</f>
        <v>34</v>
      </c>
      <c r="K21" s="17">
        <f>IF(ISERROR($J21),"",INDEX(senior!A$2:A$74,$J21))</f>
        <v>13</v>
      </c>
      <c r="L21" s="18">
        <f>IF(ISERROR($J21),"",INDEX(senior!R$2:R$74,$J21))</f>
        <v>6.4224537037037038E-2</v>
      </c>
      <c r="M21" s="18" t="str">
        <f>IF(ISERROR($J21),"",INDEX(senior!C$2:C$74,$J21))</f>
        <v>פארן דני</v>
      </c>
      <c r="N21" s="18" t="str">
        <f>IF(ISERROR($J21),"",INDEX(senior!F$2:F$74,$J21))</f>
        <v>כפרי גדעון</v>
      </c>
      <c r="O21" s="18" t="str">
        <f>IF(ISERROR($J21),"",INDEX(senior!I$2:I$74,$J21))</f>
        <v>נירן חן</v>
      </c>
      <c r="P21" s="16">
        <f>IF(ISERROR(J21),0,P$1/L21*100)</f>
        <v>64.930618129392684</v>
      </c>
      <c r="Q21" s="17" t="e">
        <f>MATCH($A21,junior!Q$2:Q$68,0)</f>
        <v>#N/A</v>
      </c>
      <c r="R21" s="17" t="str">
        <f>IF(ISERROR($Q21),"",INDEX(junior!A$2:A$68,$Q21))</f>
        <v/>
      </c>
      <c r="S21" s="18" t="str">
        <f>IF(ISERROR($Q21),"",INDEX(junior!R$2:R$68,$Q21))</f>
        <v/>
      </c>
      <c r="T21" s="18" t="str">
        <f>IF(ISERROR($Q21),"",INDEX(junior!C$2:C$68,$Q21))</f>
        <v/>
      </c>
      <c r="U21" s="18" t="str">
        <f>IF(ISERROR($Q21),"",INDEX(junior!F$2:F$68,$Q21))</f>
        <v/>
      </c>
      <c r="V21" s="18" t="str">
        <f>IF(ISERROR($Q21),"",INDEX(junior!I$2:I$68,$Q21))</f>
        <v/>
      </c>
      <c r="W21" s="16">
        <f>IF(ISERROR(Q21),0,W$1/S21*100)</f>
        <v>0</v>
      </c>
      <c r="X21" s="17" t="e">
        <f>MATCH($A21,women!Q$2:Q$77,0)</f>
        <v>#N/A</v>
      </c>
      <c r="Y21" s="17" t="str">
        <f>IF(ISERROR($X21),"",INDEX(women!A$2:A$77,$X21))</f>
        <v/>
      </c>
      <c r="Z21" s="18" t="str">
        <f>IF(ISERROR($X21),"",INDEX(women!R$2:R$77,$X21))</f>
        <v/>
      </c>
      <c r="AA21" s="18" t="str">
        <f>IF(ISERROR($X21),"",INDEX(women!C$2:C$77,$X21))</f>
        <v/>
      </c>
      <c r="AB21" s="18" t="str">
        <f>IF(ISERROR($X21),"",INDEX(women!F$2:F$77,$X21))</f>
        <v/>
      </c>
      <c r="AC21" s="18" t="str">
        <f>IF(ISERROR($X21),"",INDEX(women!I$2:I$77,$X21))</f>
        <v/>
      </c>
      <c r="AD21" s="16">
        <f>IF(ISERROR(X21),0,AD$1/Z21*100)</f>
        <v>0</v>
      </c>
      <c r="AE21" t="str">
        <f>RIGHT(A21,1)</f>
        <v>2</v>
      </c>
    </row>
    <row r="22" spans="1:31" x14ac:dyDescent="0.25">
      <c r="A22" s="15" t="s">
        <v>579</v>
      </c>
      <c r="B22" s="16">
        <f>I22+P22+W22+AD22-MIN(P22,W22,AD22)</f>
        <v>62.639635912287957</v>
      </c>
      <c r="C22" s="17">
        <f>MATCH($A22,open!Q$2:Q$90,0)</f>
        <v>64</v>
      </c>
      <c r="D22" s="17">
        <f>IF(ISERROR($C22),"",INDEX(open!A$2:A$90,$C22))</f>
        <v>22</v>
      </c>
      <c r="E22" s="18">
        <f>IF(ISERROR($C22),"",INDEX(open!R$2:R$90,$C22))</f>
        <v>5.5949074074074075E-2</v>
      </c>
      <c r="F22" s="18" t="str">
        <f>IF(ISERROR($C22),"",INDEX(open!C$2:C$90,$C22))</f>
        <v>מה טוב יואב</v>
      </c>
      <c r="G22" s="18" t="str">
        <f>IF(ISERROR($C22),"",INDEX(open!F$2:F$90,$C22))</f>
        <v>רז רוטשילד דניאל</v>
      </c>
      <c r="H22" s="18" t="str">
        <f>IF(ISERROR($C22),"",INDEX(open!I$2:I$90,$C22))</f>
        <v>ניב שגיא</v>
      </c>
      <c r="I22" s="16">
        <f>IF(ISERROR(C22),0,I$1/E22*100)</f>
        <v>62.639635912287957</v>
      </c>
      <c r="J22" s="17" t="e">
        <f>MATCH($A22,senior!Q$2:Q$74,0)</f>
        <v>#N/A</v>
      </c>
      <c r="K22" s="17" t="str">
        <f>IF(ISERROR($J22),"",INDEX(senior!A$2:A$74,$J22))</f>
        <v/>
      </c>
      <c r="L22" s="18" t="str">
        <f>IF(ISERROR($J22),"",INDEX(senior!R$2:R$74,$J22))</f>
        <v/>
      </c>
      <c r="M22" s="18" t="str">
        <f>IF(ISERROR($J22),"",INDEX(senior!C$2:C$74,$J22))</f>
        <v/>
      </c>
      <c r="N22" s="18" t="str">
        <f>IF(ISERROR($J22),"",INDEX(senior!F$2:F$74,$J22))</f>
        <v/>
      </c>
      <c r="O22" s="18" t="str">
        <f>IF(ISERROR($J22),"",INDEX(senior!I$2:I$74,$J22))</f>
        <v/>
      </c>
      <c r="P22" s="16">
        <f>IF(ISERROR(J22),0,P$1/L22*100)</f>
        <v>0</v>
      </c>
      <c r="Q22" s="17" t="e">
        <f>MATCH($A22,junior!Q$2:Q$68,0)</f>
        <v>#N/A</v>
      </c>
      <c r="R22" s="17" t="str">
        <f>IF(ISERROR($Q22),"",INDEX(junior!A$2:A$68,$Q22))</f>
        <v/>
      </c>
      <c r="S22" s="18" t="str">
        <f>IF(ISERROR($Q22),"",INDEX(junior!R$2:R$68,$Q22))</f>
        <v/>
      </c>
      <c r="T22" s="18" t="str">
        <f>IF(ISERROR($Q22),"",INDEX(junior!C$2:C$68,$Q22))</f>
        <v/>
      </c>
      <c r="U22" s="18" t="str">
        <f>IF(ISERROR($Q22),"",INDEX(junior!F$2:F$68,$Q22))</f>
        <v/>
      </c>
      <c r="V22" s="18" t="str">
        <f>IF(ISERROR($Q22),"",INDEX(junior!I$2:I$68,$Q22))</f>
        <v/>
      </c>
      <c r="W22" s="16">
        <f>IF(ISERROR(Q22),0,W$1/S22*100)</f>
        <v>0</v>
      </c>
      <c r="X22" s="17" t="e">
        <f>MATCH($A22,women!Q$2:Q$77,0)</f>
        <v>#N/A</v>
      </c>
      <c r="Y22" s="17" t="str">
        <f>IF(ISERROR($X22),"",INDEX(women!A$2:A$77,$X22))</f>
        <v/>
      </c>
      <c r="Z22" s="18" t="str">
        <f>IF(ISERROR($X22),"",INDEX(women!R$2:R$77,$X22))</f>
        <v/>
      </c>
      <c r="AA22" s="18" t="str">
        <f>IF(ISERROR($X22),"",INDEX(women!C$2:C$77,$X22))</f>
        <v/>
      </c>
      <c r="AB22" s="18" t="str">
        <f>IF(ISERROR($X22),"",INDEX(women!F$2:F$77,$X22))</f>
        <v/>
      </c>
      <c r="AC22" s="18" t="str">
        <f>IF(ISERROR($X22),"",INDEX(women!I$2:I$77,$X22))</f>
        <v/>
      </c>
      <c r="AD22" s="16">
        <f>IF(ISERROR(X22),0,AD$1/Z22*100)</f>
        <v>0</v>
      </c>
      <c r="AE22" t="str">
        <f>RIGHT(A22,1)</f>
        <v>2</v>
      </c>
    </row>
    <row r="23" spans="1:31" x14ac:dyDescent="0.25">
      <c r="A23" s="7" t="s">
        <v>68</v>
      </c>
      <c r="B23" s="8">
        <f>I23+P23+W23+AD23-MIN(P23,W23,AD23)</f>
        <v>195.90300588815654</v>
      </c>
      <c r="C23" s="9">
        <f>MATCH($A23,open!Q$2:Q$90,0)</f>
        <v>25</v>
      </c>
      <c r="D23" s="9">
        <f>IF(ISERROR($C23),"",INDEX(open!A$2:A$90,$C23))</f>
        <v>9</v>
      </c>
      <c r="E23" s="10">
        <f>IF(ISERROR($C23),"",INDEX(open!R$2:R$90,$C23))</f>
        <v>4.5752314814814815E-2</v>
      </c>
      <c r="F23" s="10" t="str">
        <f>IF(ISERROR($C23),"",INDEX(open!C$2:C$90,$C23))</f>
        <v>סט כרמל</v>
      </c>
      <c r="G23" s="10" t="str">
        <f>IF(ISERROR($C23),"",INDEX(open!F$2:F$90,$C23))</f>
        <v>בן יוסף דולב</v>
      </c>
      <c r="H23" s="10" t="str">
        <f>IF(ISERROR($C23),"",INDEX(open!I$2:I$90,$C23))</f>
        <v>יופיטר רותם</v>
      </c>
      <c r="I23" s="8">
        <f>IF(ISERROR(C23),0,I$1/E23*100)</f>
        <v>76.600050594485197</v>
      </c>
      <c r="J23" s="9">
        <f>MATCH($A23,senior!Q$2:Q$74,0)</f>
        <v>31</v>
      </c>
      <c r="K23" s="9">
        <f>IF(ISERROR($J23),"",INDEX(senior!A$2:A$74,$J23))</f>
        <v>12</v>
      </c>
      <c r="L23" s="10">
        <f>IF(ISERROR($J23),"",INDEX(senior!R$2:R$74,$J23))</f>
        <v>6.3321759259259258E-2</v>
      </c>
      <c r="M23" s="10" t="str">
        <f>IF(ISERROR($J23),"",INDEX(senior!C$2:C$74,$J23))</f>
        <v>בן שטרית מאיר</v>
      </c>
      <c r="N23" s="10" t="str">
        <f>IF(ISERROR($J23),"",INDEX(senior!F$2:F$74,$J23))</f>
        <v>מינצר צפריר</v>
      </c>
      <c r="O23" s="10" t="str">
        <f>IF(ISERROR($J23),"",INDEX(senior!I$2:I$74,$J23))</f>
        <v>אילן יעקב</v>
      </c>
      <c r="P23" s="8">
        <f>IF(ISERROR(J23),0,P$1/L23*100)</f>
        <v>65.856333394260645</v>
      </c>
      <c r="Q23" s="9" t="e">
        <f>MATCH($A23,junior!Q$2:Q$68,0)</f>
        <v>#N/A</v>
      </c>
      <c r="R23" s="9" t="str">
        <f>IF(ISERROR($Q23),"",INDEX(junior!A$2:A$68,$Q23))</f>
        <v/>
      </c>
      <c r="S23" s="10" t="str">
        <f>IF(ISERROR($Q23),"",INDEX(junior!R$2:R$68,$Q23))</f>
        <v/>
      </c>
      <c r="T23" s="10" t="str">
        <f>IF(ISERROR($Q23),"",INDEX(junior!C$2:C$68,$Q23))</f>
        <v/>
      </c>
      <c r="U23" s="10" t="str">
        <f>IF(ISERROR($Q23),"",INDEX(junior!F$2:F$68,$Q23))</f>
        <v/>
      </c>
      <c r="V23" s="10" t="str">
        <f>IF(ISERROR($Q23),"",INDEX(junior!I$2:I$68,$Q23))</f>
        <v/>
      </c>
      <c r="W23" s="8">
        <f>IF(ISERROR(Q23),0,W$1/S23*100)</f>
        <v>0</v>
      </c>
      <c r="X23" s="9">
        <f>MATCH($A23,women!Q$2:Q$77,0)</f>
        <v>46</v>
      </c>
      <c r="Y23" s="9">
        <f>IF(ISERROR($X23),"",INDEX(women!A$2:A$77,$X23))</f>
        <v>16</v>
      </c>
      <c r="Z23" s="10">
        <f>IF(ISERROR($X23),"",INDEX(women!R$2:R$77,$X23))</f>
        <v>8.4456018518518527E-2</v>
      </c>
      <c r="AA23" s="10" t="str">
        <f>IF(ISERROR($X23),"",INDEX(women!C$2:C$77,$X23))</f>
        <v>ארצי נעה</v>
      </c>
      <c r="AB23" s="10" t="str">
        <f>IF(ISERROR($X23),"",INDEX(women!F$2:F$77,$X23))</f>
        <v>דה קוסטא ענבר</v>
      </c>
      <c r="AC23" s="10" t="str">
        <f>IF(ISERROR($X23),"",INDEX(women!I$2:I$77,$X23))</f>
        <v>פלדמן מיה</v>
      </c>
      <c r="AD23" s="8">
        <f>IF(ISERROR(X23),0,AD$1/Z23*100)</f>
        <v>53.446621899410708</v>
      </c>
      <c r="AE23" t="str">
        <f>RIGHT(A23,1)</f>
        <v>3</v>
      </c>
    </row>
    <row r="24" spans="1:31" x14ac:dyDescent="0.25">
      <c r="A24" s="7" t="s">
        <v>69</v>
      </c>
      <c r="B24" s="8">
        <f>I24+P24+W24+AD24-MIN(P24,W24,AD24)</f>
        <v>191.89170085279014</v>
      </c>
      <c r="C24" s="9">
        <f>MATCH($A24,open!Q$2:Q$90,0)</f>
        <v>34</v>
      </c>
      <c r="D24" s="9">
        <f>IF(ISERROR($C24),"",INDEX(open!A$2:A$90,$C24))</f>
        <v>12</v>
      </c>
      <c r="E24" s="10">
        <f>IF(ISERROR($C24),"",INDEX(open!R$2:R$90,$C24))</f>
        <v>4.9340277777777775E-2</v>
      </c>
      <c r="F24" s="10" t="str">
        <f>IF(ISERROR($C24),"",INDEX(open!C$2:C$90,$C24))</f>
        <v>נדב גנוסר</v>
      </c>
      <c r="G24" s="10" t="str">
        <f>IF(ISERROR($C24),"",INDEX(open!F$2:F$90,$C24))</f>
        <v>גנוסר תומר</v>
      </c>
      <c r="H24" s="10" t="str">
        <f>IF(ISERROR($C24),"",INDEX(open!I$2:I$90,$C24))</f>
        <v>יובל גנוסר</v>
      </c>
      <c r="I24" s="8">
        <f>IF(ISERROR(C24),0,I$1/E24*100)</f>
        <v>71.02979122683557</v>
      </c>
      <c r="J24" s="9">
        <f>MATCH($A24,senior!Q$2:Q$74,0)</f>
        <v>46</v>
      </c>
      <c r="K24" s="9">
        <f>IF(ISERROR($J24),"",INDEX(senior!A$2:A$74,$J24))</f>
        <v>17</v>
      </c>
      <c r="L24" s="10">
        <f>IF(ISERROR($J24),"",INDEX(senior!R$2:R$74,$J24))</f>
        <v>6.7986111111111108E-2</v>
      </c>
      <c r="M24" s="10" t="str">
        <f>IF(ISERROR($J24),"",INDEX(senior!C$2:C$74,$J24))</f>
        <v>ירון נחושתן</v>
      </c>
      <c r="N24" s="10" t="str">
        <f>IF(ISERROR($J24),"",INDEX(senior!F$2:F$74,$J24))</f>
        <v>נתנאל אייל</v>
      </c>
      <c r="O24" s="10" t="str">
        <f>IF(ISERROR($J24),"",INDEX(senior!I$2:I$74,$J24))</f>
        <v>משה מנור</v>
      </c>
      <c r="P24" s="8">
        <f>IF(ISERROR(J24),0,P$1/L24*100)</f>
        <v>61.338100102145042</v>
      </c>
      <c r="Q24" s="9" t="e">
        <f>MATCH($A24,junior!Q$2:Q$68,0)</f>
        <v>#N/A</v>
      </c>
      <c r="R24" s="9" t="str">
        <f>IF(ISERROR($Q24),"",INDEX(junior!A$2:A$68,$Q24))</f>
        <v/>
      </c>
      <c r="S24" s="10" t="str">
        <f>IF(ISERROR($Q24),"",INDEX(junior!R$2:R$68,$Q24))</f>
        <v/>
      </c>
      <c r="T24" s="10" t="str">
        <f>IF(ISERROR($Q24),"",INDEX(junior!C$2:C$68,$Q24))</f>
        <v/>
      </c>
      <c r="U24" s="10" t="str">
        <f>IF(ISERROR($Q24),"",INDEX(junior!F$2:F$68,$Q24))</f>
        <v/>
      </c>
      <c r="V24" s="10" t="str">
        <f>IF(ISERROR($Q24),"",INDEX(junior!I$2:I$68,$Q24))</f>
        <v/>
      </c>
      <c r="W24" s="8">
        <f>IF(ISERROR(Q24),0,W$1/S24*100)</f>
        <v>0</v>
      </c>
      <c r="X24" s="9">
        <f>MATCH($A24,women!Q$2:Q$77,0)</f>
        <v>34</v>
      </c>
      <c r="Y24" s="9">
        <f>IF(ISERROR($X24),"",INDEX(women!A$2:A$77,$X24))</f>
        <v>12</v>
      </c>
      <c r="Z24" s="10">
        <f>IF(ISERROR($X24),"",INDEX(women!R$2:R$77,$X24))</f>
        <v>7.5833333333333336E-2</v>
      </c>
      <c r="AA24" s="10" t="str">
        <f>IF(ISERROR($X24),"",INDEX(women!C$2:C$77,$X24))</f>
        <v>ויסמן עדי</v>
      </c>
      <c r="AB24" s="10" t="str">
        <f>IF(ISERROR($X24),"",INDEX(women!F$2:F$77,$X24))</f>
        <v>זאבי נורית</v>
      </c>
      <c r="AC24" s="10" t="str">
        <f>IF(ISERROR($X24),"",INDEX(women!I$2:I$77,$X24))</f>
        <v>נופר מלכה</v>
      </c>
      <c r="AD24" s="8">
        <f>IF(ISERROR(X24),0,AD$1/Z24*100)</f>
        <v>59.523809523809526</v>
      </c>
      <c r="AE24" t="str">
        <f>RIGHT(A24,1)</f>
        <v>3</v>
      </c>
    </row>
    <row r="25" spans="1:31" x14ac:dyDescent="0.25">
      <c r="A25" s="7" t="s">
        <v>75</v>
      </c>
      <c r="B25" s="8">
        <f>I25+P25+W25+AD25-MIN(P25,W25,AD25)</f>
        <v>117.95023534874404</v>
      </c>
      <c r="C25" s="9" t="e">
        <f>MATCH($A25,open!Q$2:Q$90,0)</f>
        <v>#N/A</v>
      </c>
      <c r="D25" s="9" t="str">
        <f>IF(ISERROR($C25),"",INDEX(open!A$2:A$90,$C25))</f>
        <v/>
      </c>
      <c r="E25" s="10" t="str">
        <f>IF(ISERROR($C25),"",INDEX(open!R$2:R$90,$C25))</f>
        <v/>
      </c>
      <c r="F25" s="10" t="str">
        <f>IF(ISERROR($C25),"",INDEX(open!C$2:C$90,$C25))</f>
        <v/>
      </c>
      <c r="G25" s="10" t="str">
        <f>IF(ISERROR($C25),"",INDEX(open!F$2:F$90,$C25))</f>
        <v/>
      </c>
      <c r="H25" s="10" t="str">
        <f>IF(ISERROR($C25),"",INDEX(open!I$2:I$90,$C25))</f>
        <v/>
      </c>
      <c r="I25" s="8">
        <f>IF(ISERROR(C25),0,I$1/E25*100)</f>
        <v>0</v>
      </c>
      <c r="J25" s="9">
        <f>MATCH($A25,senior!Q$2:Q$74,0)</f>
        <v>55</v>
      </c>
      <c r="K25" s="9">
        <f>IF(ISERROR($J25),"",INDEX(senior!A$2:A$74,$J25))</f>
        <v>20</v>
      </c>
      <c r="L25" s="10">
        <f>IF(ISERROR($J25),"",INDEX(senior!R$2:R$74,$J25))</f>
        <v>7.4780092592592592E-2</v>
      </c>
      <c r="M25" s="10" t="str">
        <f>IF(ISERROR($J25),"",INDEX(senior!C$2:C$74,$J25))</f>
        <v>גולן עוזי</v>
      </c>
      <c r="N25" s="10" t="str">
        <f>IF(ISERROR($J25),"",INDEX(senior!F$2:F$74,$J25))</f>
        <v>צפורי אבנר</v>
      </c>
      <c r="O25" s="10" t="str">
        <f>IF(ISERROR($J25),"",INDEX(senior!I$2:I$74,$J25))</f>
        <v>קוצר אנדרה</v>
      </c>
      <c r="P25" s="8">
        <f>IF(ISERROR(J25),0,P$1/L25*100)</f>
        <v>55.765361399164213</v>
      </c>
      <c r="Q25" s="9">
        <f>MATCH($A25,junior!Q$2:Q$68,0)</f>
        <v>13</v>
      </c>
      <c r="R25" s="9">
        <f>IF(ISERROR($Q25),"",INDEX(junior!A$2:A$68,$Q25))</f>
        <v>5</v>
      </c>
      <c r="S25" s="10" t="str">
        <f>IF(ISERROR($Q25),"",INDEX(junior!R$2:R$68,$Q25))</f>
        <v>1:27:16</v>
      </c>
      <c r="T25" s="10" t="str">
        <f>IF(ISERROR($Q25),"",INDEX(junior!C$2:C$68,$Q25))</f>
        <v>גור אופיר</v>
      </c>
      <c r="U25" s="10" t="str">
        <f>IF(ISERROR($Q25),"",INDEX(junior!F$2:F$68,$Q25))</f>
        <v>ברן עידו</v>
      </c>
      <c r="V25" s="10" t="str">
        <f>IF(ISERROR($Q25),"",INDEX(junior!I$2:I$68,$Q25))</f>
        <v>גור ליאור</v>
      </c>
      <c r="W25" s="8">
        <f>IF(ISERROR(Q25),0,W$1/S25*100)</f>
        <v>62.184873949579831</v>
      </c>
      <c r="X25" s="9" t="e">
        <f>MATCH($A25,women!Q$2:Q$77,0)</f>
        <v>#N/A</v>
      </c>
      <c r="Y25" s="9" t="str">
        <f>IF(ISERROR($X25),"",INDEX(women!A$2:A$77,$X25))</f>
        <v/>
      </c>
      <c r="Z25" s="10" t="str">
        <f>IF(ISERROR($X25),"",INDEX(women!R$2:R$77,$X25))</f>
        <v/>
      </c>
      <c r="AA25" s="10" t="str">
        <f>IF(ISERROR($X25),"",INDEX(women!C$2:C$77,$X25))</f>
        <v/>
      </c>
      <c r="AB25" s="10" t="str">
        <f>IF(ISERROR($X25),"",INDEX(women!F$2:F$77,$X25))</f>
        <v/>
      </c>
      <c r="AC25" s="10" t="str">
        <f>IF(ISERROR($X25),"",INDEX(women!I$2:I$77,$X25))</f>
        <v/>
      </c>
      <c r="AD25" s="8">
        <f>IF(ISERROR(X25),0,AD$1/Z25*100)</f>
        <v>0</v>
      </c>
      <c r="AE25" t="str">
        <f>RIGHT(A25,1)</f>
        <v>3</v>
      </c>
    </row>
    <row r="26" spans="1:31" x14ac:dyDescent="0.25">
      <c r="A26" s="7" t="s">
        <v>72</v>
      </c>
      <c r="B26" s="8">
        <f>I26+P26+W26+AD26-MIN(P26,W26,AD26)</f>
        <v>111.70680810196201</v>
      </c>
      <c r="C26" s="9">
        <f>MATCH($A26,open!Q$2:Q$90,0)</f>
        <v>52</v>
      </c>
      <c r="D26" s="9">
        <f>IF(ISERROR($C26),"",INDEX(open!A$2:A$90,$C26))</f>
        <v>18</v>
      </c>
      <c r="E26" s="10">
        <f>IF(ISERROR($C26),"",INDEX(open!R$2:R$90,$C26))</f>
        <v>5.2974537037037035E-2</v>
      </c>
      <c r="F26" s="10" t="str">
        <f>IF(ISERROR($C26),"",INDEX(open!C$2:C$90,$C26))</f>
        <v>ניסים יונתן</v>
      </c>
      <c r="G26" s="10" t="str">
        <f>IF(ISERROR($C26),"",INDEX(open!F$2:F$90,$C26))</f>
        <v>לוגרנר מתי</v>
      </c>
      <c r="H26" s="10" t="str">
        <f>IF(ISERROR($C26),"",INDEX(open!I$2:I$90,$C26))</f>
        <v>יעקבי ארם</v>
      </c>
      <c r="I26" s="8">
        <f>IF(ISERROR(C26),0,I$1/E26*100)</f>
        <v>66.15687131308718</v>
      </c>
      <c r="J26" s="9">
        <f>MATCH($A26,senior!Q$2:Q$74,0)</f>
        <v>64</v>
      </c>
      <c r="K26" s="9">
        <f>IF(ISERROR($J26),"",INDEX(senior!A$2:A$74,$J26))</f>
        <v>23</v>
      </c>
      <c r="L26" s="10">
        <f>IF(ISERROR($J26),"",INDEX(senior!R$2:R$74,$J26))</f>
        <v>9.1550925925925938E-2</v>
      </c>
      <c r="M26" s="10" t="str">
        <f>IF(ISERROR($J26),"",INDEX(senior!C$2:C$74,$J26))</f>
        <v>שפי שאול</v>
      </c>
      <c r="N26" s="10" t="str">
        <f>IF(ISERROR($J26),"",INDEX(senior!F$2:F$74,$J26))</f>
        <v>אשל חגי</v>
      </c>
      <c r="O26" s="10" t="str">
        <f>IF(ISERROR($J26),"",INDEX(senior!I$2:I$74,$J26))</f>
        <v>מינסקי מנחם</v>
      </c>
      <c r="P26" s="8">
        <f>IF(ISERROR(J26),0,P$1/L26*100)</f>
        <v>45.549936788874831</v>
      </c>
      <c r="Q26" s="9" t="e">
        <f>MATCH($A26,junior!Q$2:Q$68,0)</f>
        <v>#N/A</v>
      </c>
      <c r="R26" s="9" t="str">
        <f>IF(ISERROR($Q26),"",INDEX(junior!A$2:A$68,$Q26))</f>
        <v/>
      </c>
      <c r="S26" s="10" t="str">
        <f>IF(ISERROR($Q26),"",INDEX(junior!R$2:R$68,$Q26))</f>
        <v/>
      </c>
      <c r="T26" s="10" t="str">
        <f>IF(ISERROR($Q26),"",INDEX(junior!C$2:C$68,$Q26))</f>
        <v/>
      </c>
      <c r="U26" s="10" t="str">
        <f>IF(ISERROR($Q26),"",INDEX(junior!F$2:F$68,$Q26))</f>
        <v/>
      </c>
      <c r="V26" s="10" t="str">
        <f>IF(ISERROR($Q26),"",INDEX(junior!I$2:I$68,$Q26))</f>
        <v/>
      </c>
      <c r="W26" s="8">
        <f>IF(ISERROR(Q26),0,W$1/S26*100)</f>
        <v>0</v>
      </c>
      <c r="X26" s="9" t="e">
        <f>MATCH($A26,women!Q$2:Q$77,0)</f>
        <v>#N/A</v>
      </c>
      <c r="Y26" s="9" t="str">
        <f>IF(ISERROR($X26),"",INDEX(women!A$2:A$77,$X26))</f>
        <v/>
      </c>
      <c r="Z26" s="10" t="str">
        <f>IF(ISERROR($X26),"",INDEX(women!R$2:R$77,$X26))</f>
        <v/>
      </c>
      <c r="AA26" s="10" t="str">
        <f>IF(ISERROR($X26),"",INDEX(women!C$2:C$77,$X26))</f>
        <v/>
      </c>
      <c r="AB26" s="10" t="str">
        <f>IF(ISERROR($X26),"",INDEX(women!F$2:F$77,$X26))</f>
        <v/>
      </c>
      <c r="AC26" s="10" t="str">
        <f>IF(ISERROR($X26),"",INDEX(women!I$2:I$77,$X26))</f>
        <v/>
      </c>
      <c r="AD26" s="8">
        <f>IF(ISERROR(X26),0,AD$1/Z26*100)</f>
        <v>0</v>
      </c>
      <c r="AE26" t="str">
        <f>RIGHT(A26,1)</f>
        <v>3</v>
      </c>
    </row>
    <row r="27" spans="1:31" x14ac:dyDescent="0.25">
      <c r="A27" s="7" t="s">
        <v>76</v>
      </c>
      <c r="B27" s="8">
        <f>I27+P27+W27+AD27-MIN(P27,W27,AD27)</f>
        <v>69.65723487462617</v>
      </c>
      <c r="C27" s="9">
        <f>MATCH($A27,open!Q$2:Q$90,0)</f>
        <v>43</v>
      </c>
      <c r="D27" s="9">
        <f>IF(ISERROR($C27),"",INDEX(open!A$2:A$90,$C27))</f>
        <v>15</v>
      </c>
      <c r="E27" s="10">
        <f>IF(ISERROR($C27),"",INDEX(open!R$2:R$90,$C27))</f>
        <v>5.0312500000000003E-2</v>
      </c>
      <c r="F27" s="10" t="str">
        <f>IF(ISERROR($C27),"",INDEX(open!C$2:C$90,$C27))</f>
        <v>הולנדר חן</v>
      </c>
      <c r="G27" s="10" t="str">
        <f>IF(ISERROR($C27),"",INDEX(open!F$2:F$90,$C27))</f>
        <v>הולנדר אלון</v>
      </c>
      <c r="H27" s="10" t="str">
        <f>IF(ISERROR($C27),"",INDEX(open!I$2:I$90,$C27))</f>
        <v>קצפ רוי</v>
      </c>
      <c r="I27" s="8">
        <f>IF(ISERROR(C27),0,I$1/E27*100)</f>
        <v>69.65723487462617</v>
      </c>
      <c r="J27" s="9" t="e">
        <f>MATCH($A27,senior!Q$2:Q$74,0)</f>
        <v>#N/A</v>
      </c>
      <c r="K27" s="9" t="str">
        <f>IF(ISERROR($J27),"",INDEX(senior!A$2:A$74,$J27))</f>
        <v/>
      </c>
      <c r="L27" s="10" t="str">
        <f>IF(ISERROR($J27),"",INDEX(senior!R$2:R$74,$J27))</f>
        <v/>
      </c>
      <c r="M27" s="10" t="str">
        <f>IF(ISERROR($J27),"",INDEX(senior!C$2:C$74,$J27))</f>
        <v/>
      </c>
      <c r="N27" s="10" t="str">
        <f>IF(ISERROR($J27),"",INDEX(senior!F$2:F$74,$J27))</f>
        <v/>
      </c>
      <c r="O27" s="10" t="str">
        <f>IF(ISERROR($J27),"",INDEX(senior!I$2:I$74,$J27))</f>
        <v/>
      </c>
      <c r="P27" s="8">
        <f>IF(ISERROR(J27),0,P$1/L27*100)</f>
        <v>0</v>
      </c>
      <c r="Q27" s="9" t="e">
        <f>MATCH($A27,junior!Q$2:Q$68,0)</f>
        <v>#N/A</v>
      </c>
      <c r="R27" s="9" t="str">
        <f>IF(ISERROR($Q27),"",INDEX(junior!A$2:A$68,$Q27))</f>
        <v/>
      </c>
      <c r="S27" s="10" t="str">
        <f>IF(ISERROR($Q27),"",INDEX(junior!R$2:R$68,$Q27))</f>
        <v/>
      </c>
      <c r="T27" s="10" t="str">
        <f>IF(ISERROR($Q27),"",INDEX(junior!C$2:C$68,$Q27))</f>
        <v/>
      </c>
      <c r="U27" s="10" t="str">
        <f>IF(ISERROR($Q27),"",INDEX(junior!F$2:F$68,$Q27))</f>
        <v/>
      </c>
      <c r="V27" s="10" t="str">
        <f>IF(ISERROR($Q27),"",INDEX(junior!I$2:I$68,$Q27))</f>
        <v/>
      </c>
      <c r="W27" s="8">
        <f>IF(ISERROR(Q27),0,W$1/S27*100)</f>
        <v>0</v>
      </c>
      <c r="X27" s="9" t="e">
        <f>MATCH($A27,women!Q$2:Q$77,0)</f>
        <v>#N/A</v>
      </c>
      <c r="Y27" s="9" t="str">
        <f>IF(ISERROR($X27),"",INDEX(women!A$2:A$77,$X27))</f>
        <v/>
      </c>
      <c r="Z27" s="10" t="str">
        <f>IF(ISERROR($X27),"",INDEX(women!R$2:R$77,$X27))</f>
        <v/>
      </c>
      <c r="AA27" s="10" t="str">
        <f>IF(ISERROR($X27),"",INDEX(women!C$2:C$77,$X27))</f>
        <v/>
      </c>
      <c r="AB27" s="10" t="str">
        <f>IF(ISERROR($X27),"",INDEX(women!F$2:F$77,$X27))</f>
        <v/>
      </c>
      <c r="AC27" s="10" t="str">
        <f>IF(ISERROR($X27),"",INDEX(women!I$2:I$77,$X27))</f>
        <v/>
      </c>
      <c r="AD27" s="8">
        <f>IF(ISERROR(X27),0,AD$1/Z27*100)</f>
        <v>0</v>
      </c>
      <c r="AE27" t="str">
        <f>RIGHT(A27,1)</f>
        <v>3</v>
      </c>
    </row>
    <row r="28" spans="1:31" x14ac:dyDescent="0.25">
      <c r="A28" s="11" t="s">
        <v>71</v>
      </c>
      <c r="B28" s="12">
        <f>I28+P28+W28+AD28-MIN(P28,W28,AD28)</f>
        <v>127.73286872307324</v>
      </c>
      <c r="C28" s="13">
        <f>MATCH($A28,open!Q$2:Q$90,0)</f>
        <v>49</v>
      </c>
      <c r="D28" s="13">
        <f>IF(ISERROR($C28),"",INDEX(open!A$2:A$90,$C28))</f>
        <v>17</v>
      </c>
      <c r="E28" s="14">
        <f>IF(ISERROR($C28),"",INDEX(open!R$2:R$90,$C28))</f>
        <v>5.0937499999999997E-2</v>
      </c>
      <c r="F28" s="14" t="str">
        <f>IF(ISERROR($C28),"",INDEX(open!C$2:C$90,$C28))</f>
        <v>שביב רן</v>
      </c>
      <c r="G28" s="14" t="str">
        <f>IF(ISERROR($C28),"",INDEX(open!F$2:F$90,$C28))</f>
        <v>גוטמן רעי</v>
      </c>
      <c r="H28" s="14" t="str">
        <f>IF(ISERROR($C28),"",INDEX(open!I$2:I$90,$C28))</f>
        <v>סרגה אלי</v>
      </c>
      <c r="I28" s="12">
        <f>IF(ISERROR(C28),0,I$1/E28*100)</f>
        <v>68.802544876164518</v>
      </c>
      <c r="J28" s="13">
        <f>MATCH($A28,senior!Q$2:Q$74,0)</f>
        <v>49</v>
      </c>
      <c r="K28" s="13">
        <f>IF(ISERROR($J28),"",INDEX(senior!A$2:A$74,$J28))</f>
        <v>18</v>
      </c>
      <c r="L28" s="14">
        <f>IF(ISERROR($J28),"",INDEX(senior!R$2:R$74,$J28))</f>
        <v>7.076388888888889E-2</v>
      </c>
      <c r="M28" s="14" t="str">
        <f>IF(ISERROR($J28),"",INDEX(senior!C$2:C$74,$J28))</f>
        <v>זינפלד עופר</v>
      </c>
      <c r="N28" s="14" t="str">
        <f>IF(ISERROR($J28),"",INDEX(senior!F$2:F$74,$J28))</f>
        <v>אבי פנפיל</v>
      </c>
      <c r="O28" s="14" t="str">
        <f>IF(ISERROR($J28),"",INDEX(senior!I$2:I$74,$J28))</f>
        <v>איתי מירב</v>
      </c>
      <c r="P28" s="12">
        <f>IF(ISERROR(J28),0,P$1/L28*100)</f>
        <v>58.930323846908728</v>
      </c>
      <c r="Q28" s="13" t="e">
        <f>MATCH($A28,junior!Q$2:Q$68,0)</f>
        <v>#N/A</v>
      </c>
      <c r="R28" s="13" t="str">
        <f>IF(ISERROR($Q28),"",INDEX(junior!A$2:A$68,$Q28))</f>
        <v/>
      </c>
      <c r="S28" s="14" t="str">
        <f>IF(ISERROR($Q28),"",INDEX(junior!R$2:R$68,$Q28))</f>
        <v/>
      </c>
      <c r="T28" s="14" t="str">
        <f>IF(ISERROR($Q28),"",INDEX(junior!C$2:C$68,$Q28))</f>
        <v/>
      </c>
      <c r="U28" s="14" t="str">
        <f>IF(ISERROR($Q28),"",INDEX(junior!F$2:F$68,$Q28))</f>
        <v/>
      </c>
      <c r="V28" s="14" t="str">
        <f>IF(ISERROR($Q28),"",INDEX(junior!I$2:I$68,$Q28))</f>
        <v/>
      </c>
      <c r="W28" s="12">
        <f>IF(ISERROR(Q28),0,W$1/S28*100)</f>
        <v>0</v>
      </c>
      <c r="X28" s="13" t="e">
        <f>MATCH($A28,women!Q$2:Q$77,0)</f>
        <v>#N/A</v>
      </c>
      <c r="Y28" s="13" t="str">
        <f>IF(ISERROR($X28),"",INDEX(women!A$2:A$77,$X28))</f>
        <v/>
      </c>
      <c r="Z28" s="14" t="str">
        <f>IF(ISERROR($X28),"",INDEX(women!R$2:R$77,$X28))</f>
        <v/>
      </c>
      <c r="AA28" s="14" t="str">
        <f>IF(ISERROR($X28),"",INDEX(women!C$2:C$77,$X28))</f>
        <v/>
      </c>
      <c r="AB28" s="14" t="str">
        <f>IF(ISERROR($X28),"",INDEX(women!F$2:F$77,$X28))</f>
        <v/>
      </c>
      <c r="AC28" s="14" t="str">
        <f>IF(ISERROR($X28),"",INDEX(women!I$2:I$77,$X28))</f>
        <v/>
      </c>
      <c r="AD28" s="12">
        <f>IF(ISERROR(X28),0,AD$1/Z28*100)</f>
        <v>0</v>
      </c>
      <c r="AE28" t="str">
        <f>RIGHT(A28,1)</f>
        <v>4</v>
      </c>
    </row>
    <row r="29" spans="1:31" x14ac:dyDescent="0.25">
      <c r="A29" s="11" t="s">
        <v>184</v>
      </c>
      <c r="B29" s="12">
        <f>I29+P29+W29+AD29-MIN(P29,W29,AD29)</f>
        <v>109.69925745541281</v>
      </c>
      <c r="C29" s="13">
        <f>MATCH($A29,open!Q$2:Q$90,0)</f>
        <v>40</v>
      </c>
      <c r="D29" s="13">
        <f>IF(ISERROR($C29),"",INDEX(open!A$2:A$90,$C29))</f>
        <v>14</v>
      </c>
      <c r="E29" s="14">
        <f>IF(ISERROR($C29),"",INDEX(open!R$2:R$90,$C29))</f>
        <v>5.0219907407407414E-2</v>
      </c>
      <c r="F29" s="14" t="str">
        <f>IF(ISERROR($C29),"",INDEX(open!C$2:C$90,$C29))</f>
        <v>ארצי ירון</v>
      </c>
      <c r="G29" s="14" t="str">
        <f>IF(ISERROR($C29),"",INDEX(open!F$2:F$90,$C29))</f>
        <v>אברהם דקל</v>
      </c>
      <c r="H29" s="14" t="str">
        <f>IF(ISERROR($C29),"",INDEX(open!I$2:I$90,$C29))</f>
        <v>אברהם רגב</v>
      </c>
      <c r="I29" s="12">
        <f>IF(ISERROR(C29),0,I$1/E29*100)</f>
        <v>69.785664899746479</v>
      </c>
      <c r="J29" s="13">
        <f>MATCH($A29,senior!Q$2:Q$74,0)</f>
        <v>67</v>
      </c>
      <c r="K29" s="13">
        <f>IF(ISERROR($J29),"",INDEX(senior!A$2:A$74,$J29))</f>
        <v>24</v>
      </c>
      <c r="L29" s="14">
        <f>IF(ISERROR($J29),"",INDEX(senior!R$2:R$74,$J29))</f>
        <v>0.10447916666666666</v>
      </c>
      <c r="M29" s="14" t="str">
        <f>IF(ISERROR($J29),"",INDEX(senior!C$2:C$74,$J29))</f>
        <v>שמואלי נורית</v>
      </c>
      <c r="N29" s="14" t="str">
        <f>IF(ISERROR($J29),"",INDEX(senior!F$2:F$74,$J29))</f>
        <v>דה קוסטה רוני</v>
      </c>
      <c r="O29" s="14" t="str">
        <f>IF(ISERROR($J29),"",INDEX(senior!I$2:I$74,$J29))</f>
        <v>סגל עמוס</v>
      </c>
      <c r="P29" s="12">
        <f>IF(ISERROR(J29),0,P$1/L29*100)</f>
        <v>39.913592555666334</v>
      </c>
      <c r="Q29" s="13" t="e">
        <f>MATCH($A29,junior!Q$2:Q$68,0)</f>
        <v>#N/A</v>
      </c>
      <c r="R29" s="13" t="str">
        <f>IF(ISERROR($Q29),"",INDEX(junior!A$2:A$68,$Q29))</f>
        <v/>
      </c>
      <c r="S29" s="14" t="str">
        <f>IF(ISERROR($Q29),"",INDEX(junior!R$2:R$68,$Q29))</f>
        <v/>
      </c>
      <c r="T29" s="14" t="str">
        <f>IF(ISERROR($Q29),"",INDEX(junior!C$2:C$68,$Q29))</f>
        <v/>
      </c>
      <c r="U29" s="14" t="str">
        <f>IF(ISERROR($Q29),"",INDEX(junior!F$2:F$68,$Q29))</f>
        <v/>
      </c>
      <c r="V29" s="14" t="str">
        <f>IF(ISERROR($Q29),"",INDEX(junior!I$2:I$68,$Q29))</f>
        <v/>
      </c>
      <c r="W29" s="12">
        <f>IF(ISERROR(Q29),0,W$1/S29*100)</f>
        <v>0</v>
      </c>
      <c r="X29" s="13" t="e">
        <f>MATCH($A29,women!Q$2:Q$77,0)</f>
        <v>#N/A</v>
      </c>
      <c r="Y29" s="13" t="str">
        <f>IF(ISERROR($X29),"",INDEX(women!A$2:A$77,$X29))</f>
        <v/>
      </c>
      <c r="Z29" s="14" t="str">
        <f>IF(ISERROR($X29),"",INDEX(women!R$2:R$77,$X29))</f>
        <v/>
      </c>
      <c r="AA29" s="14" t="str">
        <f>IF(ISERROR($X29),"",INDEX(women!C$2:C$77,$X29))</f>
        <v/>
      </c>
      <c r="AB29" s="14" t="str">
        <f>IF(ISERROR($X29),"",INDEX(women!F$2:F$77,$X29))</f>
        <v/>
      </c>
      <c r="AC29" s="14" t="str">
        <f>IF(ISERROR($X29),"",INDEX(women!I$2:I$77,$X29))</f>
        <v/>
      </c>
      <c r="AD29" s="12">
        <f>IF(ISERROR(X29),0,AD$1/Z29*100)</f>
        <v>0</v>
      </c>
      <c r="AE29" t="str">
        <f>RIGHT(A29,1)</f>
        <v>4</v>
      </c>
    </row>
    <row r="30" spans="1:31" x14ac:dyDescent="0.25">
      <c r="A30" s="11" t="s">
        <v>74</v>
      </c>
      <c r="B30" s="12">
        <f>I30+P30+W30+AD30-MIN(P30,W30,AD30)</f>
        <v>64.288747346072185</v>
      </c>
      <c r="C30" s="13">
        <f>MATCH($A30,open!Q$2:Q$90,0)</f>
        <v>58</v>
      </c>
      <c r="D30" s="13">
        <f>IF(ISERROR($C30),"",INDEX(open!A$2:A$90,$C30))</f>
        <v>20</v>
      </c>
      <c r="E30" s="14">
        <f>IF(ISERROR($C30),"",INDEX(open!R$2:R$90,$C30))</f>
        <v>5.451388888888889E-2</v>
      </c>
      <c r="F30" s="14" t="str">
        <f>IF(ISERROR($C30),"",INDEX(open!C$2:C$90,$C30))</f>
        <v>מלץ אבי</v>
      </c>
      <c r="G30" s="14" t="str">
        <f>IF(ISERROR($C30),"",INDEX(open!F$2:F$90,$C30))</f>
        <v>קלקשטיין ניר</v>
      </c>
      <c r="H30" s="14" t="str">
        <f>IF(ISERROR($C30),"",INDEX(open!I$2:I$90,$C30))</f>
        <v>מינסקי אבי</v>
      </c>
      <c r="I30" s="12">
        <f>IF(ISERROR(C30),0,I$1/E30*100)</f>
        <v>64.288747346072185</v>
      </c>
      <c r="J30" s="13" t="e">
        <f>MATCH($A30,senior!Q$2:Q$74,0)</f>
        <v>#N/A</v>
      </c>
      <c r="K30" s="13" t="str">
        <f>IF(ISERROR($J30),"",INDEX(senior!A$2:A$74,$J30))</f>
        <v/>
      </c>
      <c r="L30" s="14" t="str">
        <f>IF(ISERROR($J30),"",INDEX(senior!R$2:R$74,$J30))</f>
        <v/>
      </c>
      <c r="M30" s="14" t="str">
        <f>IF(ISERROR($J30),"",INDEX(senior!C$2:C$74,$J30))</f>
        <v/>
      </c>
      <c r="N30" s="14" t="str">
        <f>IF(ISERROR($J30),"",INDEX(senior!F$2:F$74,$J30))</f>
        <v/>
      </c>
      <c r="O30" s="14" t="str">
        <f>IF(ISERROR($J30),"",INDEX(senior!I$2:I$74,$J30))</f>
        <v/>
      </c>
      <c r="P30" s="12">
        <f>IF(ISERROR(J30),0,P$1/L30*100)</f>
        <v>0</v>
      </c>
      <c r="Q30" s="13" t="e">
        <f>MATCH($A30,junior!Q$2:Q$68,0)</f>
        <v>#N/A</v>
      </c>
      <c r="R30" s="13" t="str">
        <f>IF(ISERROR($Q30),"",INDEX(junior!A$2:A$68,$Q30))</f>
        <v/>
      </c>
      <c r="S30" s="14" t="str">
        <f>IF(ISERROR($Q30),"",INDEX(junior!R$2:R$68,$Q30))</f>
        <v/>
      </c>
      <c r="T30" s="14" t="str">
        <f>IF(ISERROR($Q30),"",INDEX(junior!C$2:C$68,$Q30))</f>
        <v/>
      </c>
      <c r="U30" s="14" t="str">
        <f>IF(ISERROR($Q30),"",INDEX(junior!F$2:F$68,$Q30))</f>
        <v/>
      </c>
      <c r="V30" s="14" t="str">
        <f>IF(ISERROR($Q30),"",INDEX(junior!I$2:I$68,$Q30))</f>
        <v/>
      </c>
      <c r="W30" s="12">
        <f>IF(ISERROR(Q30),0,W$1/S30*100)</f>
        <v>0</v>
      </c>
      <c r="X30" s="13" t="e">
        <f>MATCH($A30,women!Q$2:Q$77,0)</f>
        <v>#N/A</v>
      </c>
      <c r="Y30" s="13" t="str">
        <f>IF(ISERROR($X30),"",INDEX(women!A$2:A$77,$X30))</f>
        <v/>
      </c>
      <c r="Z30" s="14" t="str">
        <f>IF(ISERROR($X30),"",INDEX(women!R$2:R$77,$X30))</f>
        <v/>
      </c>
      <c r="AA30" s="14" t="str">
        <f>IF(ISERROR($X30),"",INDEX(women!C$2:C$77,$X30))</f>
        <v/>
      </c>
      <c r="AB30" s="14" t="str">
        <f>IF(ISERROR($X30),"",INDEX(women!F$2:F$77,$X30))</f>
        <v/>
      </c>
      <c r="AC30" s="14" t="str">
        <f>IF(ISERROR($X30),"",INDEX(women!I$2:I$77,$X30))</f>
        <v/>
      </c>
      <c r="AD30" s="12">
        <f>IF(ISERROR(X30),0,AD$1/Z30*100)</f>
        <v>0</v>
      </c>
      <c r="AE30" t="str">
        <f>RIGHT(A30,1)</f>
        <v>4</v>
      </c>
    </row>
    <row r="31" spans="1:31" x14ac:dyDescent="0.25">
      <c r="A31" s="11" t="s">
        <v>581</v>
      </c>
      <c r="B31" s="12">
        <f>I31+P31+W31+AD31-MIN(P31,W31,AD31)</f>
        <v>53.243682577212937</v>
      </c>
      <c r="C31" s="13" t="e">
        <f>MATCH($A31,open!Q$2:Q$90,0)</f>
        <v>#N/A</v>
      </c>
      <c r="D31" s="13" t="str">
        <f>IF(ISERROR($C31),"",INDEX(open!A$2:A$90,$C31))</f>
        <v/>
      </c>
      <c r="E31" s="14" t="str">
        <f>IF(ISERROR($C31),"",INDEX(open!R$2:R$90,$C31))</f>
        <v/>
      </c>
      <c r="F31" s="14" t="str">
        <f>IF(ISERROR($C31),"",INDEX(open!C$2:C$90,$C31))</f>
        <v/>
      </c>
      <c r="G31" s="14" t="str">
        <f>IF(ISERROR($C31),"",INDEX(open!F$2:F$90,$C31))</f>
        <v/>
      </c>
      <c r="H31" s="14" t="str">
        <f>IF(ISERROR($C31),"",INDEX(open!I$2:I$90,$C31))</f>
        <v/>
      </c>
      <c r="I31" s="12">
        <f>IF(ISERROR(C31),0,I$1/E31*100)</f>
        <v>0</v>
      </c>
      <c r="J31" s="13">
        <f>MATCH($A31,senior!Q$2:Q$74,0)</f>
        <v>61</v>
      </c>
      <c r="K31" s="13">
        <f>IF(ISERROR($J31),"",INDEX(senior!A$2:A$74,$J31))</f>
        <v>22</v>
      </c>
      <c r="L31" s="14">
        <f>IF(ISERROR($J31),"",INDEX(senior!R$2:R$74,$J31))</f>
        <v>7.8321759259259258E-2</v>
      </c>
      <c r="M31" s="14" t="str">
        <f>IF(ISERROR($J31),"",INDEX(senior!C$2:C$74,$J31))</f>
        <v>שור מוטי</v>
      </c>
      <c r="N31" s="14" t="str">
        <f>IF(ISERROR($J31),"",INDEX(senior!F$2:F$74,$J31))</f>
        <v>שור אריק</v>
      </c>
      <c r="O31" s="14" t="str">
        <f>IF(ISERROR($J31),"",INDEX(senior!I$2:I$74,$J31))</f>
        <v>דודלזק צביקה</v>
      </c>
      <c r="P31" s="12">
        <f>IF(ISERROR(J31),0,P$1/L31*100)</f>
        <v>53.243682577212937</v>
      </c>
      <c r="Q31" s="13" t="e">
        <f>MATCH($A31,junior!Q$2:Q$68,0)</f>
        <v>#N/A</v>
      </c>
      <c r="R31" s="13" t="str">
        <f>IF(ISERROR($Q31),"",INDEX(junior!A$2:A$68,$Q31))</f>
        <v/>
      </c>
      <c r="S31" s="14" t="str">
        <f>IF(ISERROR($Q31),"",INDEX(junior!R$2:R$68,$Q31))</f>
        <v/>
      </c>
      <c r="T31" s="14" t="str">
        <f>IF(ISERROR($Q31),"",INDEX(junior!C$2:C$68,$Q31))</f>
        <v/>
      </c>
      <c r="U31" s="14" t="str">
        <f>IF(ISERROR($Q31),"",INDEX(junior!F$2:F$68,$Q31))</f>
        <v/>
      </c>
      <c r="V31" s="14" t="str">
        <f>IF(ISERROR($Q31),"",INDEX(junior!I$2:I$68,$Q31))</f>
        <v/>
      </c>
      <c r="W31" s="12">
        <f>IF(ISERROR(Q31),0,W$1/S31*100)</f>
        <v>0</v>
      </c>
      <c r="X31" s="13" t="e">
        <f>MATCH($A31,women!Q$2:Q$77,0)</f>
        <v>#N/A</v>
      </c>
      <c r="Y31" s="13" t="str">
        <f>IF(ISERROR($X31),"",INDEX(women!A$2:A$77,$X31))</f>
        <v/>
      </c>
      <c r="Z31" s="14" t="str">
        <f>IF(ISERROR($X31),"",INDEX(women!R$2:R$77,$X31))</f>
        <v/>
      </c>
      <c r="AA31" s="14" t="str">
        <f>IF(ISERROR($X31),"",INDEX(women!C$2:C$77,$X31))</f>
        <v/>
      </c>
      <c r="AB31" s="14" t="str">
        <f>IF(ISERROR($X31),"",INDEX(women!F$2:F$77,$X31))</f>
        <v/>
      </c>
      <c r="AC31" s="14" t="str">
        <f>IF(ISERROR($X31),"",INDEX(women!I$2:I$77,$X31))</f>
        <v/>
      </c>
      <c r="AD31" s="12">
        <f>IF(ISERROR(X31),0,AD$1/Z31*100)</f>
        <v>0</v>
      </c>
      <c r="AE31" t="str">
        <f>RIGHT(A31,1)</f>
        <v>4</v>
      </c>
    </row>
    <row r="32" spans="1:31" x14ac:dyDescent="0.25">
      <c r="A32" s="11" t="s">
        <v>703</v>
      </c>
      <c r="B32" s="12">
        <f>I32+P32+W32+AD32-MIN(P32,W32,AD32)</f>
        <v>50.890756302521012</v>
      </c>
      <c r="C32" s="13">
        <f>MATCH($A32,open!Q$2:Q$90,0)</f>
        <v>82</v>
      </c>
      <c r="D32" s="13">
        <f>IF(ISERROR($C32),"",INDEX(open!A$2:A$90,$C32))</f>
        <v>28</v>
      </c>
      <c r="E32" s="14">
        <f>IF(ISERROR($C32),"",INDEX(open!R$2:R$90,$C32))</f>
        <v>6.8865740740740741E-2</v>
      </c>
      <c r="F32" s="14" t="str">
        <f>IF(ISERROR($C32),"",INDEX(open!C$2:C$90,$C32))</f>
        <v>מי שי</v>
      </c>
      <c r="G32" s="14" t="str">
        <f>IF(ISERROR($C32),"",INDEX(open!F$2:F$90,$C32))</f>
        <v>ברגד יזהר</v>
      </c>
      <c r="H32" s="14" t="str">
        <f>IF(ISERROR($C32),"",INDEX(open!I$2:I$90,$C32))</f>
        <v>אליאס גילי</v>
      </c>
      <c r="I32" s="12">
        <f>IF(ISERROR(C32),0,I$1/E32*100)</f>
        <v>50.890756302521012</v>
      </c>
      <c r="J32" s="13" t="e">
        <f>MATCH($A32,senior!Q$2:Q$74,0)</f>
        <v>#N/A</v>
      </c>
      <c r="K32" s="13" t="str">
        <f>IF(ISERROR($J32),"",INDEX(senior!A$2:A$74,$J32))</f>
        <v/>
      </c>
      <c r="L32" s="14" t="str">
        <f>IF(ISERROR($J32),"",INDEX(senior!R$2:R$74,$J32))</f>
        <v/>
      </c>
      <c r="M32" s="14" t="str">
        <f>IF(ISERROR($J32),"",INDEX(senior!C$2:C$74,$J32))</f>
        <v/>
      </c>
      <c r="N32" s="14" t="str">
        <f>IF(ISERROR($J32),"",INDEX(senior!F$2:F$74,$J32))</f>
        <v/>
      </c>
      <c r="O32" s="14" t="str">
        <f>IF(ISERROR($J32),"",INDEX(senior!I$2:I$74,$J32))</f>
        <v/>
      </c>
      <c r="P32" s="12">
        <f>IF(ISERROR(J32),0,P$1/L32*100)</f>
        <v>0</v>
      </c>
      <c r="Q32" s="13" t="e">
        <f>MATCH($A32,junior!Q$2:Q$68,0)</f>
        <v>#N/A</v>
      </c>
      <c r="R32" s="13" t="str">
        <f>IF(ISERROR($Q32),"",INDEX(junior!A$2:A$68,$Q32))</f>
        <v/>
      </c>
      <c r="S32" s="14" t="str">
        <f>IF(ISERROR($Q32),"",INDEX(junior!R$2:R$68,$Q32))</f>
        <v/>
      </c>
      <c r="T32" s="14" t="str">
        <f>IF(ISERROR($Q32),"",INDEX(junior!C$2:C$68,$Q32))</f>
        <v/>
      </c>
      <c r="U32" s="14" t="str">
        <f>IF(ISERROR($Q32),"",INDEX(junior!F$2:F$68,$Q32))</f>
        <v/>
      </c>
      <c r="V32" s="14" t="str">
        <f>IF(ISERROR($Q32),"",INDEX(junior!I$2:I$68,$Q32))</f>
        <v/>
      </c>
      <c r="W32" s="12">
        <f>IF(ISERROR(Q32),0,W$1/S32*100)</f>
        <v>0</v>
      </c>
      <c r="X32" s="13" t="e">
        <f>MATCH($A32,women!Q$2:Q$77,0)</f>
        <v>#N/A</v>
      </c>
      <c r="Y32" s="13" t="str">
        <f>IF(ISERROR($X32),"",INDEX(women!A$2:A$77,$X32))</f>
        <v/>
      </c>
      <c r="Z32" s="14" t="str">
        <f>IF(ISERROR($X32),"",INDEX(women!R$2:R$77,$X32))</f>
        <v/>
      </c>
      <c r="AA32" s="14" t="str">
        <f>IF(ISERROR($X32),"",INDEX(women!C$2:C$77,$X32))</f>
        <v/>
      </c>
      <c r="AB32" s="14" t="str">
        <f>IF(ISERROR($X32),"",INDEX(women!F$2:F$77,$X32))</f>
        <v/>
      </c>
      <c r="AC32" s="14" t="str">
        <f>IF(ISERROR($X32),"",INDEX(women!I$2:I$77,$X32))</f>
        <v/>
      </c>
      <c r="AD32" s="12">
        <f>IF(ISERROR(X32),0,AD$1/Z32*100)</f>
        <v>0</v>
      </c>
      <c r="AE32" t="str">
        <f>RIGHT(A32,1)</f>
        <v>4</v>
      </c>
    </row>
    <row r="33" spans="1:31" x14ac:dyDescent="0.25">
      <c r="A33" s="23" t="s">
        <v>73</v>
      </c>
      <c r="B33" s="24">
        <f>I33+P33+W33+AD33-MIN(P33,W33,AD33)</f>
        <v>103.48309948167295</v>
      </c>
      <c r="C33" s="25">
        <f>MATCH($A33,open!Q$2:Q$90,0)</f>
        <v>85</v>
      </c>
      <c r="D33" s="25">
        <f>IF(ISERROR($C33),"",INDEX(open!A$2:A$90,$C33))</f>
        <v>29</v>
      </c>
      <c r="E33" s="26">
        <f>IF(ISERROR($C33),"",INDEX(open!R$2:R$90,$C33))</f>
        <v>7.5810185185185189E-2</v>
      </c>
      <c r="F33" s="26" t="str">
        <f>IF(ISERROR($C33),"",INDEX(open!C$2:C$90,$C33))</f>
        <v>פרנטה מאור</v>
      </c>
      <c r="G33" s="26" t="str">
        <f>IF(ISERROR($C33),"",INDEX(open!F$2:F$90,$C33))</f>
        <v>איתמר הראל</v>
      </c>
      <c r="H33" s="26" t="str">
        <f>IF(ISERROR($C33),"",INDEX(open!I$2:I$90,$C33))</f>
        <v>ליאור אייל</v>
      </c>
      <c r="I33" s="24">
        <f>IF(ISERROR(C33),0,I$1/E33*100)</f>
        <v>46.229007633587784</v>
      </c>
      <c r="J33" s="25">
        <f>MATCH($A33,senior!Q$2:Q$74,0)</f>
        <v>52</v>
      </c>
      <c r="K33" s="25">
        <f>IF(ISERROR($J33),"",INDEX(senior!A$2:A$74,$J33))</f>
        <v>19</v>
      </c>
      <c r="L33" s="26">
        <f>IF(ISERROR($J33),"",INDEX(senior!R$2:R$74,$J33))</f>
        <v>7.2835648148148149E-2</v>
      </c>
      <c r="M33" s="26" t="str">
        <f>IF(ISERROR($J33),"",INDEX(senior!C$2:C$74,$J33))</f>
        <v>ונדל עמרי</v>
      </c>
      <c r="N33" s="26" t="str">
        <f>IF(ISERROR($J33),"",INDEX(senior!F$2:F$74,$J33))</f>
        <v>חובב שימי</v>
      </c>
      <c r="O33" s="26" t="str">
        <f>IF(ISERROR($J33),"",INDEX(senior!I$2:I$74,$J33))</f>
        <v>טוויג רון</v>
      </c>
      <c r="P33" s="24">
        <f>IF(ISERROR(J33),0,P$1/L33*100)</f>
        <v>57.254091848085167</v>
      </c>
      <c r="Q33" s="25" t="e">
        <f>MATCH($A33,junior!Q$2:Q$68,0)</f>
        <v>#N/A</v>
      </c>
      <c r="R33" s="25" t="str">
        <f>IF(ISERROR($Q33),"",INDEX(junior!A$2:A$68,$Q33))</f>
        <v/>
      </c>
      <c r="S33" s="26" t="str">
        <f>IF(ISERROR($Q33),"",INDEX(junior!R$2:R$68,$Q33))</f>
        <v/>
      </c>
      <c r="T33" s="26" t="str">
        <f>IF(ISERROR($Q33),"",INDEX(junior!C$2:C$68,$Q33))</f>
        <v/>
      </c>
      <c r="U33" s="26" t="str">
        <f>IF(ISERROR($Q33),"",INDEX(junior!F$2:F$68,$Q33))</f>
        <v/>
      </c>
      <c r="V33" s="26" t="str">
        <f>IF(ISERROR($Q33),"",INDEX(junior!I$2:I$68,$Q33))</f>
        <v/>
      </c>
      <c r="W33" s="24">
        <f>IF(ISERROR(Q33),0,W$1/S33*100)</f>
        <v>0</v>
      </c>
      <c r="X33" s="25" t="e">
        <f>MATCH($A33,women!Q$2:Q$77,0)</f>
        <v>#N/A</v>
      </c>
      <c r="Y33" s="25" t="str">
        <f>IF(ISERROR($X33),"",INDEX(women!A$2:A$77,$X33))</f>
        <v/>
      </c>
      <c r="Z33" s="26" t="str">
        <f>IF(ISERROR($X33),"",INDEX(women!R$2:R$77,$X33))</f>
        <v/>
      </c>
      <c r="AA33" s="26" t="str">
        <f>IF(ISERROR($X33),"",INDEX(women!C$2:C$77,$X33))</f>
        <v/>
      </c>
      <c r="AB33" s="26" t="str">
        <f>IF(ISERROR($X33),"",INDEX(women!F$2:F$77,$X33))</f>
        <v/>
      </c>
      <c r="AC33" s="26" t="str">
        <f>IF(ISERROR($X33),"",INDEX(women!I$2:I$77,$X33))</f>
        <v/>
      </c>
      <c r="AD33" s="24">
        <f>IF(ISERROR(X33),0,AD$1/Z33*100)</f>
        <v>0</v>
      </c>
      <c r="AE33" t="str">
        <f>RIGHT(A33,1)</f>
        <v>5</v>
      </c>
    </row>
    <row r="34" spans="1:31" x14ac:dyDescent="0.25">
      <c r="A34" s="23" t="s">
        <v>702</v>
      </c>
      <c r="B34" s="24">
        <f>I34+P34+W34+AD34-MIN(P34,W34,AD34)</f>
        <v>52.197896914325113</v>
      </c>
      <c r="C34" s="25">
        <f>MATCH($A34,open!Q$2:Q$90,0)</f>
        <v>79</v>
      </c>
      <c r="D34" s="25">
        <f>IF(ISERROR($C34),"",INDEX(open!A$2:A$90,$C34))</f>
        <v>27</v>
      </c>
      <c r="E34" s="26">
        <f>IF(ISERROR($C34),"",INDEX(open!R$2:R$90,$C34))</f>
        <v>6.7141203703703703E-2</v>
      </c>
      <c r="F34" s="26" t="str">
        <f>IF(ISERROR($C34),"",INDEX(open!C$2:C$90,$C34))</f>
        <v>מור יפה</v>
      </c>
      <c r="G34" s="26" t="str">
        <f>IF(ISERROR($C34),"",INDEX(open!F$2:F$90,$C34))</f>
        <v>גוברודבסקי סלבה</v>
      </c>
      <c r="H34" s="26" t="str">
        <f>IF(ISERROR($C34),"",INDEX(open!I$2:I$90,$C34))</f>
        <v>גנדלמן איל</v>
      </c>
      <c r="I34" s="24">
        <f>IF(ISERROR(C34),0,I$1/E34*100)</f>
        <v>52.197896914325113</v>
      </c>
      <c r="J34" s="25" t="e">
        <f>MATCH($A34,senior!Q$2:Q$74,0)</f>
        <v>#N/A</v>
      </c>
      <c r="K34" s="25" t="str">
        <f>IF(ISERROR($J34),"",INDEX(senior!A$2:A$74,$J34))</f>
        <v/>
      </c>
      <c r="L34" s="26" t="str">
        <f>IF(ISERROR($J34),"",INDEX(senior!R$2:R$74,$J34))</f>
        <v/>
      </c>
      <c r="M34" s="26" t="str">
        <f>IF(ISERROR($J34),"",INDEX(senior!C$2:C$74,$J34))</f>
        <v/>
      </c>
      <c r="N34" s="26" t="str">
        <f>IF(ISERROR($J34),"",INDEX(senior!F$2:F$74,$J34))</f>
        <v/>
      </c>
      <c r="O34" s="26" t="str">
        <f>IF(ISERROR($J34),"",INDEX(senior!I$2:I$74,$J34))</f>
        <v/>
      </c>
      <c r="P34" s="24">
        <f>IF(ISERROR(J34),0,P$1/L34*100)</f>
        <v>0</v>
      </c>
      <c r="Q34" s="25" t="e">
        <f>MATCH($A34,junior!Q$2:Q$68,0)</f>
        <v>#N/A</v>
      </c>
      <c r="R34" s="25" t="str">
        <f>IF(ISERROR($Q34),"",INDEX(junior!A$2:A$68,$Q34))</f>
        <v/>
      </c>
      <c r="S34" s="26" t="str">
        <f>IF(ISERROR($Q34),"",INDEX(junior!R$2:R$68,$Q34))</f>
        <v/>
      </c>
      <c r="T34" s="26" t="str">
        <f>IF(ISERROR($Q34),"",INDEX(junior!C$2:C$68,$Q34))</f>
        <v/>
      </c>
      <c r="U34" s="26" t="str">
        <f>IF(ISERROR($Q34),"",INDEX(junior!F$2:F$68,$Q34))</f>
        <v/>
      </c>
      <c r="V34" s="26" t="str">
        <f>IF(ISERROR($Q34),"",INDEX(junior!I$2:I$68,$Q34))</f>
        <v/>
      </c>
      <c r="W34" s="24">
        <f>IF(ISERROR(Q34),0,W$1/S34*100)</f>
        <v>0</v>
      </c>
      <c r="X34" s="25" t="e">
        <f>MATCH($A34,women!Q$2:Q$77,0)</f>
        <v>#N/A</v>
      </c>
      <c r="Y34" s="25" t="str">
        <f>IF(ISERROR($X34),"",INDEX(women!A$2:A$77,$X34))</f>
        <v/>
      </c>
      <c r="Z34" s="26" t="str">
        <f>IF(ISERROR($X34),"",INDEX(women!R$2:R$77,$X34))</f>
        <v/>
      </c>
      <c r="AA34" s="26" t="str">
        <f>IF(ISERROR($X34),"",INDEX(women!C$2:C$77,$X34))</f>
        <v/>
      </c>
      <c r="AB34" s="26" t="str">
        <f>IF(ISERROR($X34),"",INDEX(women!F$2:F$77,$X34))</f>
        <v/>
      </c>
      <c r="AC34" s="26" t="str">
        <f>IF(ISERROR($X34),"",INDEX(women!I$2:I$77,$X34))</f>
        <v/>
      </c>
      <c r="AD34" s="24">
        <f>IF(ISERROR(X34),0,AD$1/Z34*100)</f>
        <v>0</v>
      </c>
      <c r="AE34" t="str">
        <f>RIGHT(A34,1)</f>
        <v>5</v>
      </c>
    </row>
    <row r="35" spans="1:31" x14ac:dyDescent="0.25">
      <c r="A35" s="23" t="s">
        <v>701</v>
      </c>
      <c r="B35" s="24">
        <f>I35+P35+W35+AD35-MIN(P35,W35,AD35)</f>
        <v>34.54649172846549</v>
      </c>
      <c r="C35" s="25">
        <f>MATCH($A35,open!Q$2:Q$90,0)</f>
        <v>88</v>
      </c>
      <c r="D35" s="25">
        <f>IF(ISERROR($C35),"",INDEX(open!A$2:A$90,$C35))</f>
        <v>30</v>
      </c>
      <c r="E35" s="26">
        <f>IF(ISERROR($C35),"",INDEX(open!R$2:R$90,$C35))</f>
        <v>0.10144675925925926</v>
      </c>
      <c r="F35" s="26" t="str">
        <f>IF(ISERROR($C35),"",INDEX(open!C$2:C$90,$C35))</f>
        <v>עידן אלקחר</v>
      </c>
      <c r="G35" s="26" t="str">
        <f>IF(ISERROR($C35),"",INDEX(open!F$2:F$90,$C35))</f>
        <v>יוחנן גיא</v>
      </c>
      <c r="H35" s="26" t="str">
        <f>IF(ISERROR($C35),"",INDEX(open!I$2:I$90,$C35))</f>
        <v>חזן גדעון</v>
      </c>
      <c r="I35" s="24">
        <f>IF(ISERROR(C35),0,I$1/E35*100)</f>
        <v>34.54649172846549</v>
      </c>
      <c r="J35" s="25" t="e">
        <f>MATCH($A35,senior!Q$2:Q$74,0)</f>
        <v>#N/A</v>
      </c>
      <c r="K35" s="25" t="str">
        <f>IF(ISERROR($J35),"",INDEX(senior!A$2:A$74,$J35))</f>
        <v/>
      </c>
      <c r="L35" s="26" t="str">
        <f>IF(ISERROR($J35),"",INDEX(senior!R$2:R$74,$J35))</f>
        <v/>
      </c>
      <c r="M35" s="26" t="str">
        <f>IF(ISERROR($J35),"",INDEX(senior!C$2:C$74,$J35))</f>
        <v/>
      </c>
      <c r="N35" s="26" t="str">
        <f>IF(ISERROR($J35),"",INDEX(senior!F$2:F$74,$J35))</f>
        <v/>
      </c>
      <c r="O35" s="26" t="str">
        <f>IF(ISERROR($J35),"",INDEX(senior!I$2:I$74,$J35))</f>
        <v/>
      </c>
      <c r="P35" s="24">
        <f>IF(ISERROR(J35),0,P$1/L35*100)</f>
        <v>0</v>
      </c>
      <c r="Q35" s="25" t="e">
        <f>MATCH($A35,junior!Q$2:Q$68,0)</f>
        <v>#N/A</v>
      </c>
      <c r="R35" s="25" t="str">
        <f>IF(ISERROR($Q35),"",INDEX(junior!A$2:A$68,$Q35))</f>
        <v/>
      </c>
      <c r="S35" s="26" t="str">
        <f>IF(ISERROR($Q35),"",INDEX(junior!R$2:R$68,$Q35))</f>
        <v/>
      </c>
      <c r="T35" s="26" t="str">
        <f>IF(ISERROR($Q35),"",INDEX(junior!C$2:C$68,$Q35))</f>
        <v/>
      </c>
      <c r="U35" s="26" t="str">
        <f>IF(ISERROR($Q35),"",INDEX(junior!F$2:F$68,$Q35))</f>
        <v/>
      </c>
      <c r="V35" s="26" t="str">
        <f>IF(ISERROR($Q35),"",INDEX(junior!I$2:I$68,$Q35))</f>
        <v/>
      </c>
      <c r="W35" s="24">
        <f>IF(ISERROR(Q35),0,W$1/S35*100)</f>
        <v>0</v>
      </c>
      <c r="X35" s="25" t="e">
        <f>MATCH($A35,women!Q$2:Q$77,0)</f>
        <v>#N/A</v>
      </c>
      <c r="Y35" s="25" t="str">
        <f>IF(ISERROR($X35),"",INDEX(women!A$2:A$77,$X35))</f>
        <v/>
      </c>
      <c r="Z35" s="26" t="str">
        <f>IF(ISERROR($X35),"",INDEX(women!R$2:R$77,$X35))</f>
        <v/>
      </c>
      <c r="AA35" s="26" t="str">
        <f>IF(ISERROR($X35),"",INDEX(women!C$2:C$77,$X35))</f>
        <v/>
      </c>
      <c r="AB35" s="26" t="str">
        <f>IF(ISERROR($X35),"",INDEX(women!F$2:F$77,$X35))</f>
        <v/>
      </c>
      <c r="AC35" s="26" t="str">
        <f>IF(ISERROR($X35),"",INDEX(women!I$2:I$77,$X35))</f>
        <v/>
      </c>
      <c r="AD35" s="24">
        <f>IF(ISERROR(X35),0,AD$1/Z35*100)</f>
        <v>0</v>
      </c>
      <c r="AE35" t="str">
        <f>RIGHT(A35,1)</f>
        <v>5</v>
      </c>
    </row>
  </sheetData>
  <sortState ref="A3:AE35">
    <sortCondition ref="AE3:AE35"/>
    <sortCondition descending="1" ref="B3:B35"/>
  </sortState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open</vt:lpstr>
      <vt:lpstr>senior</vt:lpstr>
      <vt:lpstr>junior</vt:lpstr>
      <vt:lpstr>women</vt:lpstr>
      <vt:lpstr>waves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 Heiman - HQ</cp:lastModifiedBy>
  <cp:lastPrinted>2019-06-22T17:33:17Z</cp:lastPrinted>
  <dcterms:created xsi:type="dcterms:W3CDTF">2017-12-09T16:45:16Z</dcterms:created>
  <dcterms:modified xsi:type="dcterms:W3CDTF">2019-06-23T14:57:58Z</dcterms:modified>
</cp:coreProperties>
</file>